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 activeTab="1"/>
  </bookViews>
  <sheets>
    <sheet name="AKTIVI" sheetId="1" r:id="rId1"/>
    <sheet name="PASIVI" sheetId="2" r:id="rId2"/>
    <sheet name="TARDH SHPENZ" sheetId="3" r:id="rId3"/>
    <sheet name="PASQ FLUSIT" sheetId="4" r:id="rId4"/>
    <sheet name="KAPIT E VETA" sheetId="5" r:id="rId5"/>
    <sheet name="PASQYRANR1" sheetId="6" r:id="rId6"/>
    <sheet name="PASQNR.2" sheetId="7" r:id="rId7"/>
    <sheet name="PASQNR3" sheetId="8" r:id="rId8"/>
    <sheet name="PASQYRA IVENTARIT MJETE TRANSPO" sheetId="9" r:id="rId9"/>
    <sheet name="DEKLERATA ANALITIKE" sheetId="10" r:id="rId10"/>
    <sheet name="AKTIVET AFAT GJATA" sheetId="11" r:id="rId11"/>
  </sheets>
  <calcPr calcId="124519"/>
</workbook>
</file>

<file path=xl/calcChain.xml><?xml version="1.0" encoding="utf-8"?>
<calcChain xmlns="http://schemas.openxmlformats.org/spreadsheetml/2006/main">
  <c r="F42" i="11"/>
  <c r="G41"/>
  <c r="E40"/>
  <c r="D40"/>
  <c r="G40" s="1"/>
  <c r="D39"/>
  <c r="G39" s="1"/>
  <c r="D38"/>
  <c r="G38" s="1"/>
  <c r="D37"/>
  <c r="G37" s="1"/>
  <c r="E36"/>
  <c r="G36" s="1"/>
  <c r="E35"/>
  <c r="F29"/>
  <c r="E29"/>
  <c r="G28"/>
  <c r="G27"/>
  <c r="G26"/>
  <c r="G25"/>
  <c r="G24"/>
  <c r="G23"/>
  <c r="G22"/>
  <c r="G29" s="1"/>
  <c r="F17"/>
  <c r="E17"/>
  <c r="G16"/>
  <c r="G15"/>
  <c r="G14"/>
  <c r="G13"/>
  <c r="G12"/>
  <c r="G11"/>
  <c r="G10"/>
  <c r="G9"/>
  <c r="G8"/>
  <c r="G7"/>
  <c r="G17" s="1"/>
  <c r="E42" l="1"/>
  <c r="G35"/>
  <c r="G42" s="1"/>
  <c r="F41" i="10"/>
  <c r="G30" i="3"/>
  <c r="D30" i="1"/>
  <c r="I41" i="7"/>
  <c r="I42"/>
  <c r="I33"/>
  <c r="I17"/>
  <c r="I13"/>
  <c r="I7"/>
  <c r="I24" i="6"/>
  <c r="I8"/>
  <c r="D53" i="8"/>
  <c r="D18"/>
  <c r="D45" s="1"/>
  <c r="J41" i="7"/>
  <c r="J33"/>
  <c r="J17"/>
  <c r="J13"/>
  <c r="J7"/>
  <c r="J19" i="6"/>
  <c r="J16"/>
  <c r="J12"/>
  <c r="J8"/>
  <c r="J24" s="1"/>
  <c r="D41" i="2"/>
  <c r="F16" i="5"/>
  <c r="G24"/>
  <c r="D24"/>
  <c r="C24"/>
  <c r="G18"/>
  <c r="E18"/>
  <c r="E24" s="1"/>
  <c r="H24" s="1"/>
  <c r="D18"/>
  <c r="C18"/>
  <c r="H14"/>
  <c r="H15"/>
  <c r="H16"/>
  <c r="H18" s="1"/>
  <c r="H17"/>
  <c r="H20"/>
  <c r="H19"/>
  <c r="C15"/>
  <c r="G12"/>
  <c r="D12"/>
  <c r="E12"/>
  <c r="F12"/>
  <c r="C12"/>
  <c r="H11"/>
  <c r="H13"/>
  <c r="H10"/>
  <c r="H12" s="1"/>
  <c r="E46" i="2"/>
  <c r="C44" i="3"/>
  <c r="C6" i="4"/>
  <c r="C36" s="1"/>
  <c r="C38" s="1"/>
  <c r="C32" i="3"/>
  <c r="D26"/>
  <c r="D32" s="1"/>
  <c r="D12"/>
  <c r="D20" s="1"/>
  <c r="D22" s="1"/>
  <c r="C12"/>
  <c r="C20" s="1"/>
  <c r="C22" s="1"/>
  <c r="C34" s="1"/>
  <c r="C46" s="1"/>
  <c r="D46" s="1"/>
  <c r="D77" i="4"/>
  <c r="D69"/>
  <c r="D54"/>
  <c r="D83" s="1"/>
  <c r="D85" s="1"/>
  <c r="C54"/>
  <c r="C85" s="1"/>
  <c r="D38"/>
  <c r="D30"/>
  <c r="D22"/>
  <c r="C22"/>
  <c r="D6"/>
  <c r="D36" s="1"/>
  <c r="E11" i="2"/>
  <c r="E34"/>
  <c r="D34"/>
  <c r="E26"/>
  <c r="E25" s="1"/>
  <c r="D26"/>
  <c r="D25" s="1"/>
  <c r="D11"/>
  <c r="E8"/>
  <c r="D8"/>
  <c r="E35" i="1"/>
  <c r="D35"/>
  <c r="D33" s="1"/>
  <c r="E33"/>
  <c r="E30"/>
  <c r="E20"/>
  <c r="D20"/>
  <c r="E12"/>
  <c r="D12"/>
  <c r="E8"/>
  <c r="D8"/>
  <c r="I38" i="7" l="1"/>
  <c r="J38"/>
  <c r="C40" i="4"/>
  <c r="D6" i="2"/>
  <c r="E6"/>
  <c r="E7" i="1"/>
  <c r="E46" s="1"/>
  <c r="D34" i="3"/>
  <c r="D37" s="1"/>
  <c r="C37"/>
  <c r="C87" i="4"/>
  <c r="D87"/>
  <c r="D7" i="1"/>
  <c r="D46" s="1"/>
  <c r="D46" i="2" s="1"/>
  <c r="E33"/>
  <c r="E45" s="1"/>
  <c r="D33"/>
  <c r="D45" s="1"/>
  <c r="D40" i="4" l="1"/>
</calcChain>
</file>

<file path=xl/sharedStrings.xml><?xml version="1.0" encoding="utf-8"?>
<sst xmlns="http://schemas.openxmlformats.org/spreadsheetml/2006/main" count="612" uniqueCount="426">
  <si>
    <t>BILANCI VITI 2011</t>
  </si>
  <si>
    <t>NORD KONSTRUKSION SHPK</t>
  </si>
  <si>
    <t>Nr</t>
  </si>
  <si>
    <t>A K T I V E T</t>
  </si>
  <si>
    <t>Shenime</t>
  </si>
  <si>
    <t>Periudha</t>
  </si>
  <si>
    <t xml:space="preserve">Periudha </t>
  </si>
  <si>
    <t>Raportuese</t>
  </si>
  <si>
    <t>Para ardhese</t>
  </si>
  <si>
    <t>I</t>
  </si>
  <si>
    <t>AKTIVET AFATSHKURTRA</t>
  </si>
  <si>
    <t>1.  Aktivet Monetare</t>
  </si>
  <si>
    <t xml:space="preserve">       - Banka</t>
  </si>
  <si>
    <t xml:space="preserve">       -Arka</t>
  </si>
  <si>
    <t>2. Direvative dhe aktive tper tregtim</t>
  </si>
  <si>
    <t>3.Aktive te tjera financiare afatshkurtera</t>
  </si>
  <si>
    <t>SITUACIONET E PUNIMEVE(B.TVSH+TVSH)</t>
  </si>
  <si>
    <t xml:space="preserve">       - Debitore, Kreditore te tjere</t>
  </si>
  <si>
    <t xml:space="preserve">       - Tatim mbi fitimin</t>
  </si>
  <si>
    <t xml:space="preserve">       - TVSH</t>
  </si>
  <si>
    <t xml:space="preserve">       - Te drejta e detyrime te ortakeve</t>
  </si>
  <si>
    <t xml:space="preserve">       - Parapagime furnitore</t>
  </si>
  <si>
    <t xml:space="preserve">       -</t>
  </si>
  <si>
    <t>4. Inventari</t>
  </si>
  <si>
    <t xml:space="preserve">       - Lendet e para</t>
  </si>
  <si>
    <t xml:space="preserve">       - Inventari I imet</t>
  </si>
  <si>
    <t xml:space="preserve">       - Prodhim ne proces</t>
  </si>
  <si>
    <t xml:space="preserve">       - Produkte te gatshme</t>
  </si>
  <si>
    <t xml:space="preserve">       - Mallra per rishitje</t>
  </si>
  <si>
    <t xml:space="preserve">       -Parapagesa per furnizime</t>
  </si>
  <si>
    <t xml:space="preserve">       -Amballazhe</t>
  </si>
  <si>
    <t>5. Aktive biologjike afatshkurtera</t>
  </si>
  <si>
    <t>6.Aktive afatshkurtra te mbajtura per rishitje</t>
  </si>
  <si>
    <t>7. Parapagime dhe shpenzime te shtyra</t>
  </si>
  <si>
    <t xml:space="preserve">       -Shpenzime te periudhave te ardhme</t>
  </si>
  <si>
    <t>II</t>
  </si>
  <si>
    <t>AKTIVET AFAT GJATA</t>
  </si>
  <si>
    <t>1.Investimet financiare afatgjata</t>
  </si>
  <si>
    <t>2.Aktivet afatgjata materiale</t>
  </si>
  <si>
    <t xml:space="preserve">       - Toka</t>
  </si>
  <si>
    <t xml:space="preserve">       - Ndertesa</t>
  </si>
  <si>
    <t xml:space="preserve">       - Makineri e pajisje</t>
  </si>
  <si>
    <t xml:space="preserve">       - Aktive te tjera afatgjata materiale</t>
  </si>
  <si>
    <t xml:space="preserve">       - Aktive afatgjata ne proces</t>
  </si>
  <si>
    <t>3.Aktivet biologjike afatgjata</t>
  </si>
  <si>
    <t>4.Aktivet afatgjata jo materiale</t>
  </si>
  <si>
    <t>5.Kapitali aksioner I pa paguar</t>
  </si>
  <si>
    <t xml:space="preserve">6.Aktive te tjera afatgjata </t>
  </si>
  <si>
    <t>TOTALI I AKTIVEVE (I + II )</t>
  </si>
  <si>
    <t>PASIVET DHE KAPITALI</t>
  </si>
  <si>
    <t>PASIVET AFATSHKURTRA</t>
  </si>
  <si>
    <t>1. Direvativet</t>
  </si>
  <si>
    <t>2.Huamarrjet</t>
  </si>
  <si>
    <t xml:space="preserve">       - Overdraftet bankare</t>
  </si>
  <si>
    <t xml:space="preserve">       - Huamarrjet afatshkurtra</t>
  </si>
  <si>
    <t>3.Huate dhe parapagimet</t>
  </si>
  <si>
    <t xml:space="preserve">       - Te pagueshme ndaj furnitoreve</t>
  </si>
  <si>
    <t xml:space="preserve">       - Te pagueshme ndaj punonjesve</t>
  </si>
  <si>
    <t xml:space="preserve">       - Detyrime per sigurime Shoq.Shend.</t>
  </si>
  <si>
    <t xml:space="preserve">       - Detyrime tatimore per TAP-in</t>
  </si>
  <si>
    <t xml:space="preserve">       - Detyrime tatimore per Tatim Fitimin</t>
  </si>
  <si>
    <t xml:space="preserve">       - Detyrime tatimore per TVSH-ne</t>
  </si>
  <si>
    <t xml:space="preserve">       - Detyrime tatimore per Tatimin ne Burim</t>
  </si>
  <si>
    <t xml:space="preserve">       - Te drejta e detyrime  TJERA</t>
  </si>
  <si>
    <t xml:space="preserve">       - Dividente per tu paguar</t>
  </si>
  <si>
    <t xml:space="preserve">       - Debitore dhe kreditore te tjere</t>
  </si>
  <si>
    <t>4. Grantet dhe te ardhurat e shtyra</t>
  </si>
  <si>
    <t>5. Provizionet afatshkurtera</t>
  </si>
  <si>
    <t>PASIVET AFATGJATA</t>
  </si>
  <si>
    <t>1.Huate afatgjate</t>
  </si>
  <si>
    <t xml:space="preserve">       - Hua, bono dhe detyrime nga qeraja financiare</t>
  </si>
  <si>
    <t xml:space="preserve">       - Bono te konvertueshme</t>
  </si>
  <si>
    <t>2.Huamarrje te tjera afatgjata</t>
  </si>
  <si>
    <t>3.Grantet dhe te ardhurat e shtyra</t>
  </si>
  <si>
    <t>4. Provizionet afatgjata</t>
  </si>
  <si>
    <t>TOTALI I PASIVEVE ( I + II )</t>
  </si>
  <si>
    <t>KAPITALI</t>
  </si>
  <si>
    <t>1.Aksionet e pakices (PF te konsoliduara)</t>
  </si>
  <si>
    <t>2.Kapitali aksioner. Shoq. Meme (PF te konsolid)</t>
  </si>
  <si>
    <t>3.Kapitali aksioner</t>
  </si>
  <si>
    <t>4.Primi aksionit</t>
  </si>
  <si>
    <t>5.Njesite ose aksionet e thesarit (Negative)</t>
  </si>
  <si>
    <t>6.Rezervat statutore</t>
  </si>
  <si>
    <t>7.Rezervat ligjore</t>
  </si>
  <si>
    <t>8.Rezervat e tjera</t>
  </si>
  <si>
    <t>9.Fitimet e pa shperndara</t>
  </si>
  <si>
    <t>10.Fitimi (Humbja) e vitit financiar</t>
  </si>
  <si>
    <t>TOTALI PASIVEVE DHE KAPITALIT(I+III)</t>
  </si>
  <si>
    <t>(Bazuar ne klasifikimin e Shpenzimeve sipas Natyres)</t>
  </si>
  <si>
    <t>Pershkrimi I Elementeve</t>
  </si>
  <si>
    <t>Shitjet neto</t>
  </si>
  <si>
    <t>Te ardhura te tjera nga veprimtaria e shfrytezimit</t>
  </si>
  <si>
    <t>Ndrysh.ne invent. Prod. Gatshem e prodhimit proces</t>
  </si>
  <si>
    <t>Materialet e konsumuara</t>
  </si>
  <si>
    <t>Kosto e punes</t>
  </si>
  <si>
    <t xml:space="preserve">       - Pagat e personelit</t>
  </si>
  <si>
    <t xml:space="preserve">       - Shpenzimet per sig. shoq. e shendetsore</t>
  </si>
  <si>
    <t>Amortizimet dhe zhvleresimet</t>
  </si>
  <si>
    <t>Shpenzime te tjer</t>
  </si>
  <si>
    <t>Total I shpenzimeve (shumat 4-7)</t>
  </si>
  <si>
    <t>Fitimi(humbja) nga veprimtarite kryesore (1+2+/-3-8)</t>
  </si>
  <si>
    <t>Te ardhurat dhe shpenzimet financiare nga njesit e kontr</t>
  </si>
  <si>
    <t>Te ardhurat dhe shpenzimet financiare nga pjesmarrjet</t>
  </si>
  <si>
    <t xml:space="preserve">Te ardhurat dhe shpenzimet financiare </t>
  </si>
  <si>
    <t xml:space="preserve">       12.1 Te ardh dhe shp fin nga invest tjera afatgjata</t>
  </si>
  <si>
    <t xml:space="preserve">       12.2 Te ardhurat dhe shpenzimet nga interesat</t>
  </si>
  <si>
    <t xml:space="preserve">       12.3 Fitimet (Humbjet) nga kursi konvertimit</t>
  </si>
  <si>
    <t xml:space="preserve">       12.2 Te ardhurat dhe shpenzime te tjera financiare</t>
  </si>
  <si>
    <t>Totali I te Ardhuarve dhe Shpenzimeve financiare</t>
  </si>
  <si>
    <t>Fitimi(humbja) para tatimit (9+/-13)</t>
  </si>
  <si>
    <t>SHPENZIME JASHTE BILANCI</t>
  </si>
  <si>
    <t>Shpenzimet e tatimit mbi fitimin</t>
  </si>
  <si>
    <t>1.Fitimi (Humbja) neto e vitit financiar(14-15)</t>
  </si>
  <si>
    <t>Elementee e pasqyrave te konsiliduara</t>
  </si>
  <si>
    <t>Pasqyra e Fluksit Monetar - Metoda Indirekte</t>
  </si>
  <si>
    <t>Fluksi I parave nga veprimtaria e shfrytezimit</t>
  </si>
  <si>
    <t xml:space="preserve">       Fitimi para Tatimit</t>
  </si>
  <si>
    <t xml:space="preserve">       Rregullime per</t>
  </si>
  <si>
    <t>Amortizimin</t>
  </si>
  <si>
    <t>Te ardhura nga investimet</t>
  </si>
  <si>
    <t>Shpenzimet per interesa</t>
  </si>
  <si>
    <t xml:space="preserve">       Rritje/renje tepric kerkes arketushme</t>
  </si>
  <si>
    <t xml:space="preserve">       Rritje/renje ne tepricen e inventarit</t>
  </si>
  <si>
    <t xml:space="preserve">       Rritje/renje ne tepricen e detyrimeve</t>
  </si>
  <si>
    <t xml:space="preserve">       Rritje/renje ne tepricen e shp parapag</t>
  </si>
  <si>
    <t xml:space="preserve">       MM te perfituara nga aktiviteti</t>
  </si>
  <si>
    <t xml:space="preserve">       Interes I paguar</t>
  </si>
  <si>
    <t xml:space="preserve">       tatim mbi fitimin I paguar</t>
  </si>
  <si>
    <t xml:space="preserve">       MM neto nga aktiviteti shkfrytezimit</t>
  </si>
  <si>
    <t>Fluksi monetar nga veprimtarite investuese</t>
  </si>
  <si>
    <t xml:space="preserve">       Blerje e njesise se kontrolluar minus parate e arketuara</t>
  </si>
  <si>
    <t xml:space="preserve">       Blerje e aktiveve afatgjata materiale</t>
  </si>
  <si>
    <t xml:space="preserve">       Te ardhura nga shitja e pajisjeve</t>
  </si>
  <si>
    <t xml:space="preserve">       Interes I arketuar</t>
  </si>
  <si>
    <t xml:space="preserve">       Dividentet e arketuar</t>
  </si>
  <si>
    <t xml:space="preserve">       MM neto te perdorura ne veprimtarite investuese</t>
  </si>
  <si>
    <t>Fluksi monetar nga aktivitete financiare</t>
  </si>
  <si>
    <t xml:space="preserve">       Te ardhura nga emetimi I kapitalit aksioner</t>
  </si>
  <si>
    <t xml:space="preserve">       Te ardhura nga huamarrjet afatgjata</t>
  </si>
  <si>
    <t xml:space="preserve">       Pagesat e detyrimeve te Qerase financiare</t>
  </si>
  <si>
    <t xml:space="preserve">       Dividente te paguar</t>
  </si>
  <si>
    <t xml:space="preserve">       MM neto e perdorur ne veprimtarite financiare</t>
  </si>
  <si>
    <t>Rritja/Renja neto e mjeteve monetare</t>
  </si>
  <si>
    <t>Mjetet monetare ne fillim te periudhes kontabel</t>
  </si>
  <si>
    <t>Mjetet monetare ne fund te periudhes kontabel</t>
  </si>
  <si>
    <t>NORD KONSTRUKSION</t>
  </si>
  <si>
    <t>NIPT  K61921018O</t>
  </si>
  <si>
    <t>Pasqyra Financiare te Vitit   2011</t>
  </si>
  <si>
    <t>MONEDHA LEKE</t>
  </si>
  <si>
    <t>MJETE TRANSPORTI</t>
  </si>
  <si>
    <t xml:space="preserve">       - PARAPAGIME TE ARKETUARA</t>
  </si>
  <si>
    <t>Pasqyra e Fluksit Monetar - Metoda Indirekte 2011</t>
  </si>
  <si>
    <t>Humbje/FITIME nga kembimet valutore</t>
  </si>
  <si>
    <t>III</t>
  </si>
  <si>
    <t>Kapitali aksioner</t>
  </si>
  <si>
    <t>Primi aksionit</t>
  </si>
  <si>
    <t>Rezerv stat.ligjore</t>
  </si>
  <si>
    <t>Fitimi ushtrimit</t>
  </si>
  <si>
    <t>Fitimi pa shpernd</t>
  </si>
  <si>
    <t>TOTALI</t>
  </si>
  <si>
    <t>A</t>
  </si>
  <si>
    <t>Efekti ndryshimeve ne politikat kontabel</t>
  </si>
  <si>
    <t>B</t>
  </si>
  <si>
    <t>Fitimi neto per periudhen kontabel</t>
  </si>
  <si>
    <t>Dividentet e paguar</t>
  </si>
  <si>
    <t>Rritje e rezerves se kapitalit</t>
  </si>
  <si>
    <t>Ndryshim e rezerves sta,ligjore</t>
  </si>
  <si>
    <t>Emetimi I aksioneve</t>
  </si>
  <si>
    <t>Pozicioni me 31 dhjetor 2010</t>
  </si>
  <si>
    <t>Pozicioni me 31 dhjetor 2011</t>
  </si>
  <si>
    <t>Pasqyra e te Ardhurave dhe Shpenzimeve 2011</t>
  </si>
  <si>
    <t>KOMPESIMI GJOBA NGA TATIM FITIM VKALUAR</t>
  </si>
  <si>
    <t>GJOBA</t>
  </si>
  <si>
    <t>AMORTIZIM</t>
  </si>
  <si>
    <t>Pozicioni I Rregulluar 31.12.2009</t>
  </si>
  <si>
    <t>Pozicioni me 31 dhjetor 2009</t>
  </si>
  <si>
    <t>SHOQERIA NORD KONSTRUKSION</t>
  </si>
  <si>
    <t>NIPT K61921018O</t>
  </si>
  <si>
    <t>Pasqyre Nr.1</t>
  </si>
  <si>
    <t>Në ooo/Lekë</t>
  </si>
  <si>
    <t>ANEKS STATISTIKOR</t>
  </si>
  <si>
    <t>TE ARDHURAT</t>
  </si>
  <si>
    <t>Numri i Llogarise</t>
  </si>
  <si>
    <t>Kodi Statistikor</t>
  </si>
  <si>
    <t>Viti 2010</t>
  </si>
  <si>
    <t>Shitjet gjithsej (a + b +c )</t>
  </si>
  <si>
    <t>a)</t>
  </si>
  <si>
    <t xml:space="preserve">   Te ardhura nga shitja e Produktit te vet </t>
  </si>
  <si>
    <t>701/702/703</t>
  </si>
  <si>
    <t xml:space="preserve"> b)</t>
  </si>
  <si>
    <t xml:space="preserve">   Te ardhura nga shitja e Shërbimeve </t>
  </si>
  <si>
    <t xml:space="preserve"> c)</t>
  </si>
  <si>
    <t xml:space="preserve">    te ardhura nga shitja e Mallrave </t>
  </si>
  <si>
    <t>Të ardhura nga shitje të tjera (a+b+c)</t>
  </si>
  <si>
    <t>Qeraja</t>
  </si>
  <si>
    <t>b)</t>
  </si>
  <si>
    <t>Komisione</t>
  </si>
  <si>
    <t>c)</t>
  </si>
  <si>
    <t>Transport per te tjeret</t>
  </si>
  <si>
    <t xml:space="preserve">Ndryshimet në inventarin e produkteve të gatshëm e prodhimeve në proçes :                                   </t>
  </si>
  <si>
    <t>Shtesat    (+)</t>
  </si>
  <si>
    <t>Pakesimet (-)</t>
  </si>
  <si>
    <t xml:space="preserve">   Prodhimi per qellimet e vet ndermarrjes dhe per kapital :</t>
  </si>
  <si>
    <t xml:space="preserve">    nga i cili: Prodhim i aktiveve afatgjata</t>
  </si>
  <si>
    <t xml:space="preserve">  Të ardhura nga grantet (Subvencione)</t>
  </si>
  <si>
    <t xml:space="preserve">  Të tjera</t>
  </si>
  <si>
    <t xml:space="preserve">  Të ardhura nga shitja e aktiveve afatgjata</t>
  </si>
  <si>
    <t>I)</t>
  </si>
  <si>
    <t>Totali i te ardhurave I= (1+2+/-3+4+5+6+7+8)</t>
  </si>
  <si>
    <t>Administratori</t>
  </si>
  <si>
    <t>ILIR TAFILICA</t>
  </si>
  <si>
    <t>SHOQERIA _NORD KONSTRUKSION</t>
  </si>
  <si>
    <t>Pasqyre Nr.2</t>
  </si>
  <si>
    <t>SHPENZIMET</t>
  </si>
  <si>
    <t>Blerje, shpenzime (a+/-b+c+/-d+e)</t>
  </si>
  <si>
    <t xml:space="preserve"> a) </t>
  </si>
  <si>
    <t>Blerje/shpenzime materiale dhe materiale të tjera</t>
  </si>
  <si>
    <t>Mallra te blera</t>
  </si>
  <si>
    <t>601+602</t>
  </si>
  <si>
    <t xml:space="preserve"> Mallra të blera</t>
  </si>
  <si>
    <t>605/1</t>
  </si>
  <si>
    <t xml:space="preserve"> d) </t>
  </si>
  <si>
    <r>
      <t xml:space="preserve"> </t>
    </r>
    <r>
      <rPr>
        <sz val="8"/>
        <rFont val="Arial"/>
        <family val="2"/>
      </rPr>
      <t>Ndryshimet e gjëndjeve të Mallrave (+/-)</t>
    </r>
  </si>
  <si>
    <t xml:space="preserve"> e) </t>
  </si>
  <si>
    <t xml:space="preserve"> Shpenzime per sherbime</t>
  </si>
  <si>
    <t>605/2</t>
  </si>
  <si>
    <t>Shpenzime per personelin (a+b)</t>
  </si>
  <si>
    <t>a-</t>
  </si>
  <si>
    <r>
      <t xml:space="preserve"> </t>
    </r>
    <r>
      <rPr>
        <sz val="8"/>
        <rFont val="Arial"/>
        <family val="2"/>
      </rPr>
      <t>Pagat e personelit</t>
    </r>
  </si>
  <si>
    <t xml:space="preserve"> b-</t>
  </si>
  <si>
    <t xml:space="preserve"> Shpenzimet për sig.shoqërore dhe shëndetsore</t>
  </si>
  <si>
    <t>Amortizimet dhe zhvlerësimet</t>
  </si>
  <si>
    <t>Shërbime nga të tretë (a+b+c+d+e+f+g+h+i+j+k+l+m)</t>
  </si>
  <si>
    <t>Sherbimet nga nen-kontraktoret</t>
  </si>
  <si>
    <t>Trajtime te pergjithshme</t>
  </si>
  <si>
    <t>Qera</t>
  </si>
  <si>
    <t>d)</t>
  </si>
  <si>
    <t>Mirembajtje dhe riparime</t>
  </si>
  <si>
    <t>e)</t>
  </si>
  <si>
    <t>Shpenzime për Siguracione</t>
  </si>
  <si>
    <t>f)</t>
  </si>
  <si>
    <t>Kerkim studime</t>
  </si>
  <si>
    <t>g)</t>
  </si>
  <si>
    <t>Sherbime të tjera</t>
  </si>
  <si>
    <t>h)</t>
  </si>
  <si>
    <t>Shpenzime per koncesione, patenta dhe licensa</t>
  </si>
  <si>
    <t>i)</t>
  </si>
  <si>
    <t>Shpenzime per publicitet, reklama</t>
  </si>
  <si>
    <t>j)</t>
  </si>
  <si>
    <t>Transferime, udhetime, dieta</t>
  </si>
  <si>
    <t>k)</t>
  </si>
  <si>
    <t xml:space="preserve">Shpenzime postare dhe telekomunikacioni </t>
  </si>
  <si>
    <t>l)</t>
  </si>
  <si>
    <t>Shpenzime transporti</t>
  </si>
  <si>
    <t xml:space="preserve">   per Blerje </t>
  </si>
  <si>
    <t xml:space="preserve">   per shitje</t>
  </si>
  <si>
    <t>m)</t>
  </si>
  <si>
    <t>Shpenzime per sherbime bankare</t>
  </si>
  <si>
    <t>Tatime dhe taksa (a+b+c+d)</t>
  </si>
  <si>
    <t>Taksa dhe tarifa doganore</t>
  </si>
  <si>
    <t>Akciza</t>
  </si>
  <si>
    <t>Taksa dhe tarifa vendore</t>
  </si>
  <si>
    <t>Taksa e regjistrimit dhe tatime te tjera</t>
  </si>
  <si>
    <t>635+638</t>
  </si>
  <si>
    <t>II)</t>
  </si>
  <si>
    <t>Totali i shpenzimeve II=(1+2+3+4+5)</t>
  </si>
  <si>
    <t>Informatë:</t>
  </si>
  <si>
    <t xml:space="preserve">Numri mesatar i te punesuarve </t>
  </si>
  <si>
    <t>Investimet</t>
  </si>
  <si>
    <t xml:space="preserve">    Shtimi i aseteve fikse</t>
  </si>
  <si>
    <t xml:space="preserve">       nga te cilat: asete te reja</t>
  </si>
  <si>
    <t xml:space="preserve">   Pakesimi i aseteve fikse</t>
  </si>
  <si>
    <t xml:space="preserve">       nga te cilat shitja e aseteve ekzistuese</t>
  </si>
  <si>
    <t>SHOQERIA   NORD KONSTRUKSION________________</t>
  </si>
  <si>
    <t>NIPTI  61921018O__________________</t>
  </si>
  <si>
    <t>Pasqyre Nr.3</t>
  </si>
  <si>
    <t>000/LEK</t>
  </si>
  <si>
    <t>Aktiviteti</t>
  </si>
  <si>
    <t>Te ardhurat nga aktiviteti</t>
  </si>
  <si>
    <t>Tregti</t>
  </si>
  <si>
    <t>Tregti karburanti</t>
  </si>
  <si>
    <t>Tregti ushqimore,pije</t>
  </si>
  <si>
    <t>Tregti materiale ndertimi</t>
  </si>
  <si>
    <t>Tregti cigaresh</t>
  </si>
  <si>
    <t>Tregti artikuj industrial</t>
  </si>
  <si>
    <t>Farmaci</t>
  </si>
  <si>
    <t>Eksport mallrash</t>
  </si>
  <si>
    <t>Tregti te tjera</t>
  </si>
  <si>
    <t>Totali i te ardhurave nga   tregtia</t>
  </si>
  <si>
    <t>Ndertim</t>
  </si>
  <si>
    <t xml:space="preserve">Ndertim banese </t>
  </si>
  <si>
    <t>Ndertim pune publike</t>
  </si>
  <si>
    <t>Ndertime te tjera</t>
  </si>
  <si>
    <t>Totali i te ardhurave nga ndertimi</t>
  </si>
  <si>
    <t>Prodhim</t>
  </si>
  <si>
    <t>Eksport, prodhime te ndryshme</t>
  </si>
  <si>
    <t>Fason te cdo lloji</t>
  </si>
  <si>
    <t>Prodhim materiale ndertimi</t>
  </si>
  <si>
    <t xml:space="preserve">Prodhim ushqimore </t>
  </si>
  <si>
    <t>Prodhim pije alkolike, etj</t>
  </si>
  <si>
    <t>Prodhime energji</t>
  </si>
  <si>
    <t>Prodhim hidrokarbure,</t>
  </si>
  <si>
    <t>Prodhime te tjera</t>
  </si>
  <si>
    <t>Totali i te ardhurave nga prodhimi</t>
  </si>
  <si>
    <t>Transport</t>
  </si>
  <si>
    <t>Transport mallrash</t>
  </si>
  <si>
    <t>Transport malli nderkombetare</t>
  </si>
  <si>
    <t>Transport udhetaresh</t>
  </si>
  <si>
    <t>Transport udhetaresh nderkombetare</t>
  </si>
  <si>
    <t>IV</t>
  </si>
  <si>
    <t>Totali i te ardhurave nga transporti</t>
  </si>
  <si>
    <t xml:space="preserve">Sherbimi </t>
  </si>
  <si>
    <t xml:space="preserve">Sherbime financiare </t>
  </si>
  <si>
    <t>Siguracione</t>
  </si>
  <si>
    <t>Sherbime mjekesore</t>
  </si>
  <si>
    <t xml:space="preserve">Bar restorante </t>
  </si>
  <si>
    <t>Hoteleri</t>
  </si>
  <si>
    <t>Lojra Fati</t>
  </si>
  <si>
    <t>Veprimtari televizive</t>
  </si>
  <si>
    <t>Telekomunikacion</t>
  </si>
  <si>
    <t>Eksport sherbimish te ndryshme</t>
  </si>
  <si>
    <t>Profesione te lira</t>
  </si>
  <si>
    <t>Sherbime te tjera</t>
  </si>
  <si>
    <t>V</t>
  </si>
  <si>
    <t>Totali i te ardhurave nga sherbimet</t>
  </si>
  <si>
    <t>TOALI (I+II+III+IV+V)</t>
  </si>
  <si>
    <t>Te punesuar mesatarisht per vitin 2010:</t>
  </si>
  <si>
    <t>Nr. I te punesuarve</t>
  </si>
  <si>
    <t>Me page deri ne 19.000 leke</t>
  </si>
  <si>
    <t>Me page nga 19.001 deri ne 30.000 leke</t>
  </si>
  <si>
    <t>Me page nga 30.001 deri  ne 66.500 leke</t>
  </si>
  <si>
    <t>Me page nga 66.501 deri ne 84.100 leke</t>
  </si>
  <si>
    <t>Me page me te larte se 84.100 leke</t>
  </si>
  <si>
    <t>Totali</t>
  </si>
  <si>
    <r>
      <t xml:space="preserve">Shenim: </t>
    </r>
    <r>
      <rPr>
        <sz val="10"/>
        <rFont val="Arial"/>
        <family val="2"/>
      </rPr>
      <t>Kjo pasqyre plotesohet edhe on-line.</t>
    </r>
  </si>
  <si>
    <t>VITI 2011</t>
  </si>
  <si>
    <t xml:space="preserve"> Ndryshimet e gjëndjeve të Materialeve (+/)</t>
  </si>
  <si>
    <t>01 JANAR -31 DHJETOR 2011</t>
  </si>
  <si>
    <t>PERIUDHA</t>
  </si>
  <si>
    <t xml:space="preserve">PASQYRA LEVIZJES KAPITALEVE TE VETA </t>
  </si>
  <si>
    <t xml:space="preserve"> </t>
  </si>
  <si>
    <t>PASQYRA E INVENTARIT MJETEVE TRANSPORTIT</t>
  </si>
  <si>
    <t>NR</t>
  </si>
  <si>
    <t>EMERTIMI</t>
  </si>
  <si>
    <t>TARGA</t>
  </si>
  <si>
    <t>KAPCITETI</t>
  </si>
  <si>
    <t>DACIA LOGAN</t>
  </si>
  <si>
    <t>5061  T</t>
  </si>
  <si>
    <t>6 TON</t>
  </si>
  <si>
    <t>Numri I Vendosjes se Dokumentit (NVD)</t>
  </si>
  <si>
    <t>DEKLARATA ANALITIKE PER</t>
  </si>
  <si>
    <t>TATIMIN MBI TE ARDHURAT</t>
  </si>
  <si>
    <t>Periudha tatimore</t>
  </si>
  <si>
    <t>__________________________________</t>
  </si>
  <si>
    <t>Sipas Bilancit</t>
  </si>
  <si>
    <t>Fiskale</t>
  </si>
  <si>
    <t>Totali i të ardhurave</t>
  </si>
  <si>
    <t>Totali I shpenzimeve</t>
  </si>
  <si>
    <t>Total shpenzimesh e pazbritshme sipas ligjit (Neni 21):</t>
  </si>
  <si>
    <t>[a] kosto e blerjes dhe e permiresimit te tokes dhe te treuallit</t>
  </si>
  <si>
    <t>[b] kosto e blerjes dhe e permiresimit per aktive objet amortizimi</t>
  </si>
  <si>
    <t>[c] zmadhimi I kapitalit themeltar te shoqerise ose kontributit te
secilit person ne ortakeri</t>
  </si>
  <si>
    <t>[ç] vlera e shperblimeve ne natyre</t>
  </si>
  <si>
    <t>[d] komtributet vullnetare te pensioneve</t>
  </si>
  <si>
    <t>[dh] dividentet e deklaruar dhe ndarja e fitimit</t>
  </si>
  <si>
    <t>[e] interesat e paguara mbi interesin maksimal te kredise te caktuar
nga Banka e Shqiperise</t>
  </si>
  <si>
    <t>[ë] gjobat, kamat-vonesat dhe kushtet e tjera penale</t>
  </si>
  <si>
    <t>[f] krijimi ose rritja e rezervave e fondeve te tjera</t>
  </si>
  <si>
    <t>[g] tatim mbi te ardhurat personale,akciza,tatim mbi fitimin dhe 
tatimi mbi vleren e shtuar te zbritshme</t>
  </si>
  <si>
    <t>[gj] shpenzimet e perfaqesimit, pritje percjellje</t>
  </si>
  <si>
    <t>[h] shpenzimet e konsumit personal</t>
  </si>
  <si>
    <t>[i] shpenzime te cilat tejkalojne kufinjte e percaktuar me ligj</t>
  </si>
  <si>
    <t>[j] shpenzime per dhurata</t>
  </si>
  <si>
    <t>[k] cdo lloj shpenzimi, nasa e te cilit nuk vertetohet me dokumenta</t>
  </si>
  <si>
    <t>[l] interesi I paguar kur huaja dhe parapagimet tejkalojne kater here 
kapitalin themelor</t>
  </si>
  <si>
    <t>[ll] nese baza e amortazimit eshte nje shume negative</t>
  </si>
  <si>
    <t>[m] shpenzime per sherbime teknike,konsulence,manaxhim te 
palikujduara brenda periudhes tatimore</t>
  </si>
  <si>
    <t>[n] Amortizim nga rivleresimi I aktiveve te qendrueshme</t>
  </si>
  <si>
    <t>Rezultati i Vitit Ushtrimor</t>
  </si>
  <si>
    <t xml:space="preserve"> - Humbja</t>
  </si>
  <si>
    <t xml:space="preserve"> - Fitimi</t>
  </si>
  <si>
    <t>Humbja per tu mbartur nga 1 vit me pare</t>
  </si>
  <si>
    <t>Humbja per tu mbartur nga 2 vit me pare</t>
  </si>
  <si>
    <t>Humbja per tu mbartur nga 3 vit me pare</t>
  </si>
  <si>
    <t>Shuma e humbjes per tu mbartur ne vitin ushtrimor</t>
  </si>
  <si>
    <t>Shuma e humbjeve qe nuk barten per efekt fiskal</t>
  </si>
  <si>
    <t>Fitimi I tatueshem</t>
  </si>
  <si>
    <t>Tatim fitimi I llogaritur</t>
  </si>
  <si>
    <t>Zbritje nga fitimi (rezervat ligjore)</t>
  </si>
  <si>
    <t>Fitimi neto per tu shperndare nga periudha ushtrimore</t>
  </si>
  <si>
    <t>Fitimi neto per tu shperndare nga vitet e kaluara</t>
  </si>
  <si>
    <t>Shtese kapitali nga fitim</t>
  </si>
  <si>
    <t>Dividente per tu shperndare</t>
  </si>
  <si>
    <t>Tatim mbi dividentin I llogaritur</t>
  </si>
  <si>
    <t>Llogari e Amortizimit</t>
  </si>
  <si>
    <t>Ne total llogaritja e amortizimit vjetor (a + b + c + d)</t>
  </si>
  <si>
    <t>a. Ndertesa e makineri afat gjate</t>
  </si>
  <si>
    <t>b. Aktive te patrupezuara</t>
  </si>
  <si>
    <t>c. Kompjuterat dhe sisteme informacioni</t>
  </si>
  <si>
    <t>d. Te gjitha aktivet e tjera te aktivitetit</t>
  </si>
  <si>
    <t>Tatim I mbajtur ne burim ne zbatim te nenit 33</t>
  </si>
  <si>
    <t>Data dhe Nenshkrimi I personit te tatueshem - Deklaroj nen pergjegjesine time
 qe informacioni I meparshem eshte eshte I plote dhe I sakte</t>
  </si>
  <si>
    <t>Nipt        K61921018O _________________________</t>
  </si>
  <si>
    <t>Emri Tregtar  NORD KONSTRUKSION______________________</t>
  </si>
  <si>
    <t>Adresa_RRDON BOSKO__________________________</t>
  </si>
  <si>
    <t>Aktivet Afatgjata Materiale  me vlere fillestare   2011</t>
  </si>
  <si>
    <t>LEKE</t>
  </si>
  <si>
    <t>Emertimi</t>
  </si>
  <si>
    <t>Sasia</t>
  </si>
  <si>
    <t>Gjendje</t>
  </si>
  <si>
    <t>Shtesa</t>
  </si>
  <si>
    <t>Pakesime</t>
  </si>
  <si>
    <t>Toka</t>
  </si>
  <si>
    <t>Ndertime</t>
  </si>
  <si>
    <t>PAISJE GAB ELEKTRIKE</t>
  </si>
  <si>
    <t>Makineri,paisje</t>
  </si>
  <si>
    <t>Mjete transporti</t>
  </si>
  <si>
    <t>kompjuterike</t>
  </si>
  <si>
    <t>Zyre</t>
  </si>
  <si>
    <t xml:space="preserve">             TOTALI</t>
  </si>
  <si>
    <t>Amortizimi A.A.Materiale   2011</t>
  </si>
  <si>
    <t>Makineri,paisje,vegla</t>
  </si>
  <si>
    <t>Vlera Kontabel Neto e A.A.Materiale  2011</t>
  </si>
  <si>
    <t>ILIR   TAFILICA</t>
  </si>
  <si>
    <t>Shoqeria_NORD KONSTRUKSION</t>
  </si>
  <si>
    <t>NIPTI_K61921018 O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</si>
</sst>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-* #,##0_L_e_k_-;\-* #,##0_L_e_k_-;_-* &quot;-&quot;??_L_e_k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0"/>
      <color indexed="12"/>
      <name val="Arial"/>
      <family val="2"/>
    </font>
    <font>
      <sz val="12"/>
      <color indexed="12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4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 CE"/>
    </font>
    <font>
      <b/>
      <i/>
      <sz val="8"/>
      <name val="Arial"/>
      <family val="2"/>
    </font>
    <font>
      <i/>
      <sz val="8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Arial"/>
      <family val="2"/>
    </font>
    <font>
      <b/>
      <u/>
      <sz val="12"/>
      <name val="Arial"/>
      <family val="2"/>
    </font>
    <font>
      <sz val="10"/>
      <name val="Arial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0" fillId="0" borderId="0"/>
    <xf numFmtId="0" fontId="20" fillId="0" borderId="0"/>
    <xf numFmtId="0" fontId="31" fillId="0" borderId="0" applyFont="0" applyFill="0" applyBorder="0" applyAlignment="0" applyProtection="0"/>
  </cellStyleXfs>
  <cellXfs count="279">
    <xf numFmtId="0" fontId="0" fillId="0" borderId="0" xfId="0"/>
    <xf numFmtId="3" fontId="2" fillId="0" borderId="0" xfId="0" applyNumberFormat="1" applyFont="1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4" fillId="0" borderId="8" xfId="0" applyFont="1" applyBorder="1"/>
    <xf numFmtId="3" fontId="3" fillId="0" borderId="8" xfId="0" applyNumberFormat="1" applyFont="1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0" fillId="0" borderId="8" xfId="0" applyBorder="1"/>
    <xf numFmtId="3" fontId="0" fillId="0" borderId="9" xfId="0" applyNumberFormat="1" applyBorder="1"/>
    <xf numFmtId="0" fontId="0" fillId="0" borderId="8" xfId="0" applyBorder="1" applyAlignment="1">
      <alignment horizontal="left"/>
    </xf>
    <xf numFmtId="3" fontId="0" fillId="0" borderId="8" xfId="0" applyNumberFormat="1" applyBorder="1"/>
    <xf numFmtId="0" fontId="2" fillId="0" borderId="8" xfId="0" applyFont="1" applyBorder="1"/>
    <xf numFmtId="3" fontId="5" fillId="0" borderId="8" xfId="0" applyNumberFormat="1" applyFont="1" applyBorder="1"/>
    <xf numFmtId="4" fontId="0" fillId="0" borderId="8" xfId="0" applyNumberFormat="1" applyBorder="1"/>
    <xf numFmtId="0" fontId="2" fillId="0" borderId="8" xfId="0" applyFont="1" applyFill="1" applyBorder="1"/>
    <xf numFmtId="0" fontId="6" fillId="0" borderId="10" xfId="0" applyFont="1" applyBorder="1"/>
    <xf numFmtId="0" fontId="7" fillId="0" borderId="11" xfId="0" applyFont="1" applyBorder="1"/>
    <xf numFmtId="0" fontId="6" fillId="0" borderId="11" xfId="0" applyFont="1" applyBorder="1"/>
    <xf numFmtId="3" fontId="8" fillId="0" borderId="8" xfId="0" applyNumberFormat="1" applyFont="1" applyBorder="1"/>
    <xf numFmtId="3" fontId="4" fillId="0" borderId="9" xfId="0" applyNumberFormat="1" applyFont="1" applyBorder="1"/>
    <xf numFmtId="3" fontId="9" fillId="0" borderId="8" xfId="0" applyNumberFormat="1" applyFont="1" applyBorder="1"/>
    <xf numFmtId="3" fontId="9" fillId="0" borderId="9" xfId="0" applyNumberFormat="1" applyFont="1" applyBorder="1"/>
    <xf numFmtId="0" fontId="3" fillId="0" borderId="8" xfId="0" applyFont="1" applyBorder="1"/>
    <xf numFmtId="3" fontId="10" fillId="0" borderId="8" xfId="0" applyNumberFormat="1" applyFont="1" applyBorder="1"/>
    <xf numFmtId="3" fontId="11" fillId="0" borderId="8" xfId="0" applyNumberFormat="1" applyFont="1" applyBorder="1"/>
    <xf numFmtId="0" fontId="12" fillId="0" borderId="8" xfId="0" applyFont="1" applyFill="1" applyBorder="1"/>
    <xf numFmtId="3" fontId="4" fillId="0" borderId="8" xfId="0" applyNumberFormat="1" applyFont="1" applyBorder="1"/>
    <xf numFmtId="3" fontId="6" fillId="0" borderId="11" xfId="0" applyNumberFormat="1" applyFont="1" applyBorder="1"/>
    <xf numFmtId="3" fontId="6" fillId="0" borderId="12" xfId="0" applyNumberFormat="1" applyFont="1" applyBorder="1"/>
    <xf numFmtId="0" fontId="6" fillId="0" borderId="0" xfId="0" applyFont="1" applyBorder="1"/>
    <xf numFmtId="0" fontId="7" fillId="0" borderId="0" xfId="0" applyFont="1" applyBorder="1"/>
    <xf numFmtId="3" fontId="6" fillId="0" borderId="0" xfId="0" applyNumberFormat="1" applyFont="1" applyBorder="1"/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3" fontId="0" fillId="0" borderId="13" xfId="0" applyNumberFormat="1" applyBorder="1"/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3" fontId="12" fillId="0" borderId="11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0" fontId="12" fillId="0" borderId="2" xfId="0" applyFont="1" applyBorder="1"/>
    <xf numFmtId="0" fontId="2" fillId="0" borderId="8" xfId="0" applyFont="1" applyBorder="1" applyAlignment="1">
      <alignment horizontal="center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2" fillId="0" borderId="8" xfId="0" applyNumberFormat="1" applyFont="1" applyBorder="1"/>
    <xf numFmtId="3" fontId="4" fillId="2" borderId="8" xfId="0" applyNumberFormat="1" applyFont="1" applyFill="1" applyBorder="1"/>
    <xf numFmtId="0" fontId="2" fillId="0" borderId="11" xfId="0" applyFont="1" applyBorder="1" applyAlignment="1">
      <alignment horizontal="center"/>
    </xf>
    <xf numFmtId="3" fontId="0" fillId="0" borderId="11" xfId="0" applyNumberFormat="1" applyBorder="1"/>
    <xf numFmtId="3" fontId="0" fillId="0" borderId="12" xfId="0" applyNumberFormat="1" applyBorder="1"/>
    <xf numFmtId="164" fontId="13" fillId="0" borderId="0" xfId="1" applyNumberFormat="1" applyFont="1"/>
    <xf numFmtId="164" fontId="0" fillId="0" borderId="0" xfId="0" applyNumberFormat="1"/>
    <xf numFmtId="0" fontId="14" fillId="0" borderId="0" xfId="0" applyFont="1"/>
    <xf numFmtId="0" fontId="0" fillId="0" borderId="14" xfId="0" applyBorder="1"/>
    <xf numFmtId="0" fontId="0" fillId="0" borderId="15" xfId="0" applyBorder="1"/>
    <xf numFmtId="3" fontId="15" fillId="0" borderId="0" xfId="0" applyNumberFormat="1" applyFont="1"/>
    <xf numFmtId="0" fontId="2" fillId="0" borderId="0" xfId="0" applyFont="1"/>
    <xf numFmtId="0" fontId="0" fillId="0" borderId="16" xfId="0" applyBorder="1"/>
    <xf numFmtId="0" fontId="0" fillId="0" borderId="17" xfId="0" applyBorder="1"/>
    <xf numFmtId="3" fontId="0" fillId="0" borderId="17" xfId="0" applyNumberFormat="1" applyBorder="1"/>
    <xf numFmtId="0" fontId="2" fillId="0" borderId="7" xfId="0" applyFont="1" applyBorder="1"/>
    <xf numFmtId="3" fontId="16" fillId="0" borderId="8" xfId="0" applyNumberFormat="1" applyFont="1" applyBorder="1"/>
    <xf numFmtId="37" fontId="2" fillId="0" borderId="8" xfId="1" applyNumberFormat="1" applyFont="1" applyBorder="1"/>
    <xf numFmtId="0" fontId="2" fillId="0" borderId="10" xfId="0" applyFont="1" applyBorder="1"/>
    <xf numFmtId="0" fontId="2" fillId="0" borderId="11" xfId="0" applyFont="1" applyBorder="1"/>
    <xf numFmtId="3" fontId="2" fillId="0" borderId="11" xfId="0" applyNumberFormat="1" applyFont="1" applyBorder="1"/>
    <xf numFmtId="0" fontId="17" fillId="0" borderId="0" xfId="0" applyFont="1"/>
    <xf numFmtId="164" fontId="0" fillId="0" borderId="0" xfId="1" applyNumberFormat="1" applyFont="1"/>
    <xf numFmtId="43" fontId="0" fillId="0" borderId="0" xfId="0" applyNumberFormat="1"/>
    <xf numFmtId="43" fontId="0" fillId="0" borderId="0" xfId="1" applyFont="1"/>
    <xf numFmtId="0" fontId="15" fillId="0" borderId="8" xfId="0" applyFont="1" applyBorder="1" applyAlignment="1">
      <alignment horizontal="center"/>
    </xf>
    <xf numFmtId="43" fontId="5" fillId="0" borderId="8" xfId="1" applyFont="1" applyBorder="1"/>
    <xf numFmtId="43" fontId="0" fillId="0" borderId="8" xfId="1" applyFont="1" applyBorder="1"/>
    <xf numFmtId="43" fontId="3" fillId="0" borderId="9" xfId="1" applyFont="1" applyBorder="1"/>
    <xf numFmtId="43" fontId="0" fillId="0" borderId="9" xfId="1" applyFont="1" applyBorder="1"/>
    <xf numFmtId="43" fontId="3" fillId="0" borderId="11" xfId="1" applyFont="1" applyBorder="1"/>
    <xf numFmtId="43" fontId="3" fillId="0" borderId="8" xfId="1" applyFont="1" applyBorder="1"/>
    <xf numFmtId="43" fontId="3" fillId="0" borderId="12" xfId="1" applyFont="1" applyBorder="1"/>
    <xf numFmtId="3" fontId="15" fillId="0" borderId="8" xfId="0" applyNumberFormat="1" applyFont="1" applyBorder="1" applyAlignment="1">
      <alignment horizontal="center"/>
    </xf>
    <xf numFmtId="3" fontId="15" fillId="0" borderId="8" xfId="0" applyNumberFormat="1" applyFont="1" applyBorder="1"/>
    <xf numFmtId="37" fontId="0" fillId="0" borderId="8" xfId="0" applyNumberFormat="1" applyBorder="1"/>
    <xf numFmtId="0" fontId="12" fillId="0" borderId="0" xfId="0" applyFont="1"/>
    <xf numFmtId="0" fontId="18" fillId="0" borderId="0" xfId="0" applyFont="1"/>
    <xf numFmtId="0" fontId="19" fillId="0" borderId="0" xfId="0" applyFont="1"/>
    <xf numFmtId="164" fontId="12" fillId="0" borderId="0" xfId="1" applyNumberFormat="1" applyFont="1" applyAlignment="1"/>
    <xf numFmtId="164" fontId="12" fillId="0" borderId="0" xfId="1" applyNumberFormat="1" applyFont="1"/>
    <xf numFmtId="164" fontId="2" fillId="0" borderId="0" xfId="1" applyNumberFormat="1" applyFont="1" applyAlignment="1"/>
    <xf numFmtId="0" fontId="12" fillId="0" borderId="0" xfId="0" applyFont="1" applyBorder="1"/>
    <xf numFmtId="164" fontId="18" fillId="0" borderId="0" xfId="1" applyNumberFormat="1" applyFont="1" applyBorder="1" applyAlignment="1"/>
    <xf numFmtId="164" fontId="18" fillId="0" borderId="0" xfId="1" applyNumberFormat="1" applyFont="1" applyBorder="1" applyAlignment="1">
      <alignment horizontal="right"/>
    </xf>
    <xf numFmtId="0" fontId="2" fillId="0" borderId="21" xfId="2" applyFont="1" applyBorder="1" applyAlignment="1">
      <alignment horizontal="center"/>
    </xf>
    <xf numFmtId="2" fontId="21" fillId="0" borderId="22" xfId="2" applyNumberFormat="1" applyFont="1" applyBorder="1" applyAlignment="1">
      <alignment horizontal="center" wrapText="1"/>
    </xf>
    <xf numFmtId="164" fontId="16" fillId="0" borderId="23" xfId="1" applyNumberFormat="1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2" fillId="0" borderId="17" xfId="2" applyFont="1" applyBorder="1" applyAlignment="1">
      <alignment horizontal="left" wrapText="1"/>
    </xf>
    <xf numFmtId="164" fontId="2" fillId="0" borderId="17" xfId="1" applyNumberFormat="1" applyFont="1" applyBorder="1" applyAlignment="1">
      <alignment horizontal="left"/>
    </xf>
    <xf numFmtId="0" fontId="12" fillId="0" borderId="25" xfId="2" applyFont="1" applyBorder="1" applyAlignment="1">
      <alignment horizontal="center"/>
    </xf>
    <xf numFmtId="0" fontId="12" fillId="0" borderId="20" xfId="2" applyFont="1" applyBorder="1" applyAlignment="1">
      <alignment horizontal="left" wrapText="1"/>
    </xf>
    <xf numFmtId="164" fontId="2" fillId="0" borderId="8" xfId="1" applyNumberFormat="1" applyFont="1" applyBorder="1" applyAlignment="1">
      <alignment horizontal="left"/>
    </xf>
    <xf numFmtId="0" fontId="12" fillId="0" borderId="26" xfId="2" applyFont="1" applyBorder="1" applyAlignment="1">
      <alignment horizontal="center"/>
    </xf>
    <xf numFmtId="0" fontId="19" fillId="0" borderId="20" xfId="2" applyFont="1" applyBorder="1" applyAlignment="1">
      <alignment horizontal="left" wrapText="1"/>
    </xf>
    <xf numFmtId="0" fontId="2" fillId="0" borderId="7" xfId="2" applyFont="1" applyBorder="1" applyAlignment="1">
      <alignment horizontal="center"/>
    </xf>
    <xf numFmtId="0" fontId="2" fillId="0" borderId="20" xfId="2" applyFont="1" applyBorder="1" applyAlignment="1">
      <alignment horizontal="left" wrapText="1"/>
    </xf>
    <xf numFmtId="0" fontId="12" fillId="0" borderId="5" xfId="2" applyFont="1" applyBorder="1" applyAlignment="1">
      <alignment horizontal="left" wrapText="1"/>
    </xf>
    <xf numFmtId="0" fontId="12" fillId="0" borderId="4" xfId="2" applyFont="1" applyBorder="1" applyAlignment="1">
      <alignment horizontal="center"/>
    </xf>
    <xf numFmtId="0" fontId="12" fillId="0" borderId="27" xfId="2" applyFont="1" applyBorder="1" applyAlignment="1">
      <alignment horizontal="left" wrapText="1"/>
    </xf>
    <xf numFmtId="0" fontId="2" fillId="0" borderId="7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wrapText="1"/>
    </xf>
    <xf numFmtId="0" fontId="2" fillId="0" borderId="25" xfId="2" applyFont="1" applyBorder="1" applyAlignment="1">
      <alignment horizontal="center"/>
    </xf>
    <xf numFmtId="0" fontId="18" fillId="0" borderId="8" xfId="2" applyFont="1" applyBorder="1" applyAlignment="1">
      <alignment horizontal="left" wrapText="1"/>
    </xf>
    <xf numFmtId="0" fontId="2" fillId="0" borderId="26" xfId="2" applyFont="1" applyBorder="1" applyAlignment="1">
      <alignment horizontal="center"/>
    </xf>
    <xf numFmtId="0" fontId="2" fillId="0" borderId="8" xfId="2" applyFont="1" applyBorder="1" applyAlignment="1">
      <alignment horizontal="left" wrapText="1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left" wrapText="1"/>
    </xf>
    <xf numFmtId="0" fontId="2" fillId="0" borderId="10" xfId="2" applyFont="1" applyBorder="1" applyAlignment="1">
      <alignment horizontal="center"/>
    </xf>
    <xf numFmtId="0" fontId="2" fillId="0" borderId="11" xfId="2" applyFont="1" applyBorder="1" applyAlignment="1">
      <alignment horizontal="left" wrapText="1"/>
    </xf>
    <xf numFmtId="164" fontId="2" fillId="0" borderId="11" xfId="1" applyNumberFormat="1" applyFont="1" applyBorder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left" wrapText="1"/>
    </xf>
    <xf numFmtId="164" fontId="2" fillId="0" borderId="0" xfId="1" applyNumberFormat="1" applyFont="1" applyBorder="1" applyAlignment="1">
      <alignment horizontal="left"/>
    </xf>
    <xf numFmtId="0" fontId="15" fillId="0" borderId="21" xfId="2" applyFont="1" applyBorder="1"/>
    <xf numFmtId="2" fontId="21" fillId="0" borderId="21" xfId="2" applyNumberFormat="1" applyFont="1" applyBorder="1" applyAlignment="1">
      <alignment horizontal="center" wrapText="1"/>
    </xf>
    <xf numFmtId="164" fontId="16" fillId="0" borderId="21" xfId="1" applyNumberFormat="1" applyFont="1" applyBorder="1" applyAlignment="1">
      <alignment horizontal="center" wrapText="1"/>
    </xf>
    <xf numFmtId="0" fontId="16" fillId="0" borderId="16" xfId="2" applyFont="1" applyBorder="1" applyAlignment="1">
      <alignment horizontal="center"/>
    </xf>
    <xf numFmtId="0" fontId="16" fillId="0" borderId="17" xfId="2" applyFont="1" applyBorder="1" applyAlignment="1">
      <alignment horizontal="left" wrapText="1"/>
    </xf>
    <xf numFmtId="164" fontId="16" fillId="0" borderId="17" xfId="1" applyNumberFormat="1" applyFont="1" applyBorder="1" applyAlignment="1"/>
    <xf numFmtId="0" fontId="15" fillId="0" borderId="7" xfId="2" applyFont="1" applyBorder="1" applyAlignment="1">
      <alignment horizontal="left"/>
    </xf>
    <xf numFmtId="0" fontId="15" fillId="0" borderId="8" xfId="3" applyFont="1" applyFill="1" applyBorder="1" applyAlignment="1">
      <alignment horizontal="left" wrapText="1"/>
    </xf>
    <xf numFmtId="164" fontId="16" fillId="0" borderId="8" xfId="1" applyNumberFormat="1" applyFont="1" applyBorder="1" applyAlignment="1"/>
    <xf numFmtId="0" fontId="15" fillId="0" borderId="8" xfId="2" applyFont="1" applyBorder="1" applyAlignment="1">
      <alignment horizontal="left" wrapText="1"/>
    </xf>
    <xf numFmtId="0" fontId="16" fillId="0" borderId="7" xfId="2" applyFont="1" applyBorder="1" applyAlignment="1">
      <alignment horizontal="center"/>
    </xf>
    <xf numFmtId="0" fontId="16" fillId="0" borderId="8" xfId="2" applyFont="1" applyBorder="1" applyAlignment="1">
      <alignment horizontal="left" wrapText="1"/>
    </xf>
    <xf numFmtId="0" fontId="15" fillId="0" borderId="7" xfId="2" applyFont="1" applyBorder="1" applyAlignment="1">
      <alignment horizontal="center"/>
    </xf>
    <xf numFmtId="0" fontId="15" fillId="0" borderId="8" xfId="2" applyFont="1" applyBorder="1" applyAlignment="1">
      <alignment horizontal="left"/>
    </xf>
    <xf numFmtId="164" fontId="16" fillId="0" borderId="8" xfId="1" applyNumberFormat="1" applyFont="1" applyBorder="1" applyAlignment="1">
      <alignment wrapText="1"/>
    </xf>
    <xf numFmtId="0" fontId="15" fillId="0" borderId="7" xfId="2" applyFont="1" applyFill="1" applyBorder="1" applyAlignment="1">
      <alignment horizontal="center"/>
    </xf>
    <xf numFmtId="0" fontId="16" fillId="0" borderId="8" xfId="2" applyFont="1" applyBorder="1" applyAlignment="1">
      <alignment horizontal="left"/>
    </xf>
    <xf numFmtId="0" fontId="15" fillId="0" borderId="31" xfId="0" applyFont="1" applyBorder="1"/>
    <xf numFmtId="0" fontId="16" fillId="0" borderId="0" xfId="0" applyFont="1" applyBorder="1"/>
    <xf numFmtId="0" fontId="15" fillId="0" borderId="0" xfId="0" applyFont="1" applyBorder="1"/>
    <xf numFmtId="164" fontId="16" fillId="0" borderId="5" xfId="1" applyNumberFormat="1" applyFont="1" applyBorder="1" applyAlignment="1">
      <alignment horizontal="center" wrapText="1"/>
    </xf>
    <xf numFmtId="0" fontId="16" fillId="0" borderId="7" xfId="2" applyFont="1" applyBorder="1"/>
    <xf numFmtId="164" fontId="16" fillId="0" borderId="8" xfId="1" applyNumberFormat="1" applyFont="1" applyBorder="1" applyAlignment="1">
      <alignment horizontal="left"/>
    </xf>
    <xf numFmtId="0" fontId="15" fillId="0" borderId="7" xfId="0" applyFont="1" applyBorder="1"/>
    <xf numFmtId="0" fontId="15" fillId="0" borderId="7" xfId="2" applyFont="1" applyBorder="1"/>
    <xf numFmtId="0" fontId="15" fillId="0" borderId="10" xfId="2" applyFont="1" applyBorder="1"/>
    <xf numFmtId="0" fontId="16" fillId="0" borderId="11" xfId="2" applyFont="1" applyBorder="1" applyAlignment="1">
      <alignment horizontal="left"/>
    </xf>
    <xf numFmtId="0" fontId="15" fillId="0" borderId="11" xfId="2" applyFont="1" applyBorder="1" applyAlignment="1">
      <alignment horizontal="left"/>
    </xf>
    <xf numFmtId="164" fontId="16" fillId="0" borderId="11" xfId="1" applyNumberFormat="1" applyFont="1" applyBorder="1" applyAlignment="1">
      <alignment horizontal="left"/>
    </xf>
    <xf numFmtId="0" fontId="15" fillId="0" borderId="0" xfId="0" applyFont="1"/>
    <xf numFmtId="164" fontId="16" fillId="0" borderId="0" xfId="1" applyNumberFormat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12" fillId="0" borderId="0" xfId="2" applyFont="1"/>
    <xf numFmtId="0" fontId="12" fillId="0" borderId="23" xfId="0" applyFont="1" applyFill="1" applyBorder="1"/>
    <xf numFmtId="0" fontId="0" fillId="0" borderId="8" xfId="0" applyFill="1" applyBorder="1"/>
    <xf numFmtId="0" fontId="2" fillId="0" borderId="21" xfId="0" applyFont="1" applyBorder="1"/>
    <xf numFmtId="0" fontId="0" fillId="0" borderId="21" xfId="0" applyBorder="1"/>
    <xf numFmtId="0" fontId="0" fillId="0" borderId="18" xfId="0" applyBorder="1"/>
    <xf numFmtId="0" fontId="0" fillId="0" borderId="20" xfId="0" applyBorder="1"/>
    <xf numFmtId="0" fontId="0" fillId="0" borderId="5" xfId="0" applyBorder="1"/>
    <xf numFmtId="0" fontId="12" fillId="0" borderId="21" xfId="0" applyFont="1" applyBorder="1"/>
    <xf numFmtId="0" fontId="2" fillId="0" borderId="18" xfId="0" applyFont="1" applyBorder="1"/>
    <xf numFmtId="0" fontId="2" fillId="0" borderId="20" xfId="0" applyFont="1" applyBorder="1"/>
    <xf numFmtId="164" fontId="2" fillId="0" borderId="17" xfId="1" applyNumberFormat="1" applyFont="1" applyBorder="1" applyAlignment="1">
      <alignment horizontal="left" wrapText="1"/>
    </xf>
    <xf numFmtId="164" fontId="12" fillId="0" borderId="20" xfId="1" applyNumberFormat="1" applyFont="1" applyBorder="1" applyAlignment="1">
      <alignment horizontal="left" wrapText="1"/>
    </xf>
    <xf numFmtId="164" fontId="12" fillId="0" borderId="5" xfId="1" applyNumberFormat="1" applyFont="1" applyBorder="1" applyAlignment="1">
      <alignment horizontal="left" wrapText="1"/>
    </xf>
    <xf numFmtId="164" fontId="12" fillId="0" borderId="27" xfId="1" applyNumberFormat="1" applyFont="1" applyBorder="1" applyAlignment="1">
      <alignment horizontal="left" wrapText="1"/>
    </xf>
    <xf numFmtId="164" fontId="12" fillId="0" borderId="8" xfId="1" applyNumberFormat="1" applyFont="1" applyBorder="1" applyAlignment="1">
      <alignment horizontal="left"/>
    </xf>
    <xf numFmtId="164" fontId="2" fillId="0" borderId="8" xfId="1" applyNumberFormat="1" applyFont="1" applyBorder="1" applyAlignment="1">
      <alignment horizontal="left" wrapText="1"/>
    </xf>
    <xf numFmtId="164" fontId="2" fillId="0" borderId="5" xfId="1" applyNumberFormat="1" applyFont="1" applyBorder="1" applyAlignment="1">
      <alignment horizontal="left" wrapText="1"/>
    </xf>
    <xf numFmtId="164" fontId="2" fillId="0" borderId="20" xfId="1" applyNumberFormat="1" applyFont="1" applyBorder="1" applyAlignment="1">
      <alignment horizontal="left" wrapText="1"/>
    </xf>
    <xf numFmtId="164" fontId="2" fillId="0" borderId="11" xfId="1" applyNumberFormat="1" applyFont="1" applyBorder="1" applyAlignment="1">
      <alignment horizontal="left" wrapText="1"/>
    </xf>
    <xf numFmtId="164" fontId="16" fillId="0" borderId="17" xfId="1" applyNumberFormat="1" applyFont="1" applyBorder="1" applyAlignment="1">
      <alignment horizontal="left" wrapText="1"/>
    </xf>
    <xf numFmtId="164" fontId="15" fillId="0" borderId="8" xfId="1" applyNumberFormat="1" applyFont="1" applyFill="1" applyBorder="1" applyAlignment="1">
      <alignment horizontal="left" wrapText="1"/>
    </xf>
    <xf numFmtId="164" fontId="15" fillId="0" borderId="8" xfId="1" applyNumberFormat="1" applyFont="1" applyBorder="1" applyAlignment="1">
      <alignment horizontal="left" wrapText="1"/>
    </xf>
    <xf numFmtId="164" fontId="16" fillId="0" borderId="8" xfId="1" applyNumberFormat="1" applyFont="1" applyBorder="1" applyAlignment="1">
      <alignment horizontal="left" wrapText="1"/>
    </xf>
    <xf numFmtId="164" fontId="15" fillId="0" borderId="8" xfId="1" applyNumberFormat="1" applyFont="1" applyBorder="1" applyAlignment="1">
      <alignment horizontal="left"/>
    </xf>
    <xf numFmtId="164" fontId="15" fillId="0" borderId="0" xfId="1" applyNumberFormat="1" applyFont="1" applyBorder="1"/>
    <xf numFmtId="164" fontId="15" fillId="0" borderId="11" xfId="1" applyNumberFormat="1" applyFont="1" applyBorder="1" applyAlignment="1">
      <alignment horizontal="left"/>
    </xf>
    <xf numFmtId="43" fontId="23" fillId="0" borderId="8" xfId="1" applyFont="1" applyBorder="1"/>
    <xf numFmtId="43" fontId="24" fillId="0" borderId="8" xfId="1" applyFont="1" applyBorder="1"/>
    <xf numFmtId="43" fontId="25" fillId="0" borderId="8" xfId="1" applyFont="1" applyBorder="1"/>
    <xf numFmtId="0" fontId="0" fillId="0" borderId="21" xfId="0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0" xfId="0" applyBorder="1"/>
    <xf numFmtId="0" fontId="0" fillId="0" borderId="22" xfId="0" applyBorder="1"/>
    <xf numFmtId="0" fontId="0" fillId="0" borderId="29" xfId="0" applyBorder="1" applyAlignment="1">
      <alignment horizontal="center"/>
    </xf>
    <xf numFmtId="0" fontId="0" fillId="0" borderId="23" xfId="0" applyBorder="1"/>
    <xf numFmtId="0" fontId="0" fillId="0" borderId="33" xfId="0" applyBorder="1"/>
    <xf numFmtId="0" fontId="0" fillId="0" borderId="34" xfId="0" applyBorder="1"/>
    <xf numFmtId="0" fontId="0" fillId="0" borderId="27" xfId="0" applyBorder="1"/>
    <xf numFmtId="0" fontId="0" fillId="0" borderId="8" xfId="0" applyBorder="1" applyAlignment="1">
      <alignment horizontal="center"/>
    </xf>
    <xf numFmtId="164" fontId="26" fillId="0" borderId="8" xfId="1" applyNumberFormat="1" applyFont="1" applyBorder="1"/>
    <xf numFmtId="164" fontId="0" fillId="0" borderId="8" xfId="1" applyNumberFormat="1" applyFont="1" applyBorder="1"/>
    <xf numFmtId="164" fontId="13" fillId="0" borderId="8" xfId="1" applyNumberFormat="1" applyFont="1" applyBorder="1" applyAlignment="1">
      <alignment vertical="top"/>
    </xf>
    <xf numFmtId="164" fontId="27" fillId="0" borderId="8" xfId="1" quotePrefix="1" applyNumberFormat="1" applyFont="1" applyBorder="1" applyAlignment="1">
      <alignment vertical="top"/>
    </xf>
    <xf numFmtId="164" fontId="0" fillId="3" borderId="8" xfId="1" applyNumberFormat="1" applyFont="1" applyFill="1" applyBorder="1"/>
    <xf numFmtId="164" fontId="28" fillId="0" borderId="8" xfId="1" applyNumberFormat="1" applyFont="1" applyBorder="1"/>
    <xf numFmtId="164" fontId="28" fillId="0" borderId="8" xfId="1" applyNumberFormat="1" applyFont="1" applyBorder="1" applyAlignment="1">
      <alignment wrapText="1"/>
    </xf>
    <xf numFmtId="164" fontId="13" fillId="0" borderId="8" xfId="1" applyNumberFormat="1" applyFont="1" applyFill="1" applyBorder="1" applyAlignment="1">
      <alignment vertical="top"/>
    </xf>
    <xf numFmtId="164" fontId="26" fillId="0" borderId="32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22" xfId="1" applyNumberFormat="1" applyFont="1" applyBorder="1"/>
    <xf numFmtId="164" fontId="13" fillId="3" borderId="8" xfId="1" applyNumberFormat="1" applyFont="1" applyFill="1" applyBorder="1" applyAlignment="1">
      <alignment vertical="top"/>
    </xf>
    <xf numFmtId="0" fontId="29" fillId="0" borderId="0" xfId="0" applyFont="1" applyAlignment="1">
      <alignment horizontal="left" vertical="center"/>
    </xf>
    <xf numFmtId="0" fontId="12" fillId="0" borderId="21" xfId="0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3" fontId="31" fillId="0" borderId="8" xfId="4" applyNumberFormat="1" applyBorder="1"/>
    <xf numFmtId="0" fontId="32" fillId="0" borderId="8" xfId="0" applyFont="1" applyBorder="1"/>
    <xf numFmtId="0" fontId="0" fillId="0" borderId="21" xfId="0" applyBorder="1" applyAlignment="1">
      <alignment horizontal="center"/>
    </xf>
    <xf numFmtId="3" fontId="31" fillId="0" borderId="21" xfId="4" applyNumberFormat="1" applyBorder="1"/>
    <xf numFmtId="0" fontId="12" fillId="0" borderId="35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9" fillId="0" borderId="37" xfId="0" applyFont="1" applyBorder="1" applyAlignment="1">
      <alignment horizontal="center" vertical="center"/>
    </xf>
    <xf numFmtId="3" fontId="19" fillId="0" borderId="37" xfId="4" applyNumberFormat="1" applyFont="1" applyBorder="1" applyAlignment="1">
      <alignment vertical="center"/>
    </xf>
    <xf numFmtId="3" fontId="19" fillId="0" borderId="38" xfId="4" applyNumberFormat="1" applyFont="1" applyBorder="1" applyAlignment="1">
      <alignment vertical="center"/>
    </xf>
    <xf numFmtId="1" fontId="0" fillId="0" borderId="8" xfId="0" applyNumberFormat="1" applyBorder="1"/>
    <xf numFmtId="165" fontId="31" fillId="0" borderId="8" xfId="1" applyNumberFormat="1" applyFont="1" applyBorder="1"/>
    <xf numFmtId="3" fontId="0" fillId="0" borderId="0" xfId="0" applyNumberFormat="1" applyBorder="1"/>
    <xf numFmtId="3" fontId="31" fillId="0" borderId="0" xfId="4" applyNumberFormat="1" applyFill="1" applyBorder="1"/>
    <xf numFmtId="0" fontId="12" fillId="0" borderId="19" xfId="2" applyFont="1" applyBorder="1" applyAlignment="1">
      <alignment horizontal="center" wrapText="1"/>
    </xf>
    <xf numFmtId="0" fontId="12" fillId="0" borderId="20" xfId="2" applyFont="1" applyBorder="1" applyAlignment="1">
      <alignment horizontal="center" wrapText="1"/>
    </xf>
    <xf numFmtId="2" fontId="2" fillId="0" borderId="18" xfId="2" applyNumberFormat="1" applyFont="1" applyBorder="1" applyAlignment="1">
      <alignment horizontal="center" wrapText="1"/>
    </xf>
    <xf numFmtId="2" fontId="2" fillId="0" borderId="19" xfId="2" applyNumberFormat="1" applyFont="1" applyBorder="1" applyAlignment="1">
      <alignment horizontal="center" wrapText="1"/>
    </xf>
    <xf numFmtId="2" fontId="21" fillId="0" borderId="0" xfId="2" applyNumberFormat="1" applyFont="1" applyBorder="1" applyAlignment="1">
      <alignment horizontal="center" wrapText="1"/>
    </xf>
    <xf numFmtId="2" fontId="21" fillId="0" borderId="22" xfId="2" applyNumberFormat="1" applyFont="1" applyBorder="1" applyAlignment="1">
      <alignment horizontal="center" wrapText="1"/>
    </xf>
    <xf numFmtId="0" fontId="2" fillId="0" borderId="24" xfId="2" applyFont="1" applyBorder="1" applyAlignment="1">
      <alignment horizontal="left" wrapText="1"/>
    </xf>
    <xf numFmtId="0" fontId="2" fillId="0" borderId="17" xfId="2" applyFont="1" applyBorder="1" applyAlignment="1">
      <alignment horizontal="left" wrapText="1"/>
    </xf>
    <xf numFmtId="0" fontId="12" fillId="0" borderId="19" xfId="2" applyFont="1" applyBorder="1" applyAlignment="1">
      <alignment horizontal="left" wrapText="1"/>
    </xf>
    <xf numFmtId="0" fontId="12" fillId="0" borderId="20" xfId="2" applyFont="1" applyBorder="1" applyAlignment="1">
      <alignment horizontal="left" wrapText="1"/>
    </xf>
    <xf numFmtId="0" fontId="2" fillId="0" borderId="19" xfId="2" applyFont="1" applyBorder="1" applyAlignment="1">
      <alignment horizontal="left" wrapText="1"/>
    </xf>
    <xf numFmtId="0" fontId="2" fillId="0" borderId="20" xfId="2" applyFont="1" applyBorder="1" applyAlignment="1">
      <alignment horizontal="left" wrapText="1"/>
    </xf>
    <xf numFmtId="0" fontId="2" fillId="0" borderId="11" xfId="2" applyFont="1" applyBorder="1" applyAlignment="1">
      <alignment horizontal="left" wrapText="1"/>
    </xf>
    <xf numFmtId="0" fontId="19" fillId="0" borderId="20" xfId="2" applyFont="1" applyBorder="1" applyAlignment="1">
      <alignment horizontal="left" wrapText="1"/>
    </xf>
    <xf numFmtId="0" fontId="19" fillId="0" borderId="8" xfId="2" applyFont="1" applyBorder="1" applyAlignment="1">
      <alignment horizontal="left" wrapText="1"/>
    </xf>
    <xf numFmtId="0" fontId="2" fillId="0" borderId="8" xfId="2" applyFont="1" applyBorder="1" applyAlignment="1">
      <alignment horizontal="left" wrapText="1"/>
    </xf>
    <xf numFmtId="0" fontId="15" fillId="0" borderId="8" xfId="3" applyFont="1" applyFill="1" applyBorder="1" applyAlignment="1">
      <alignment horizontal="left" wrapText="1"/>
    </xf>
    <xf numFmtId="0" fontId="21" fillId="0" borderId="28" xfId="2" applyFont="1" applyBorder="1" applyAlignment="1">
      <alignment horizontal="center" wrapText="1"/>
    </xf>
    <xf numFmtId="0" fontId="21" fillId="0" borderId="29" xfId="2" applyFont="1" applyBorder="1" applyAlignment="1">
      <alignment horizontal="center" wrapText="1"/>
    </xf>
    <xf numFmtId="0" fontId="21" fillId="0" borderId="30" xfId="2" applyFont="1" applyBorder="1" applyAlignment="1">
      <alignment horizontal="center" wrapText="1"/>
    </xf>
    <xf numFmtId="0" fontId="16" fillId="0" borderId="24" xfId="2" applyFont="1" applyBorder="1" applyAlignment="1">
      <alignment horizontal="left" wrapText="1"/>
    </xf>
    <xf numFmtId="0" fontId="16" fillId="0" borderId="17" xfId="2" applyFont="1" applyBorder="1" applyAlignment="1">
      <alignment horizontal="left" wrapText="1"/>
    </xf>
    <xf numFmtId="0" fontId="15" fillId="0" borderId="8" xfId="2" applyFont="1" applyBorder="1" applyAlignment="1">
      <alignment horizontal="left"/>
    </xf>
    <xf numFmtId="0" fontId="16" fillId="0" borderId="8" xfId="3" applyFont="1" applyFill="1" applyBorder="1" applyAlignment="1">
      <alignment horizontal="left" wrapText="1"/>
    </xf>
    <xf numFmtId="0" fontId="16" fillId="0" borderId="8" xfId="2" applyFont="1" applyBorder="1" applyAlignment="1">
      <alignment horizontal="left" wrapText="1"/>
    </xf>
    <xf numFmtId="0" fontId="15" fillId="0" borderId="8" xfId="2" applyFont="1" applyBorder="1" applyAlignment="1">
      <alignment horizontal="left" wrapText="1"/>
    </xf>
    <xf numFmtId="0" fontId="22" fillId="0" borderId="8" xfId="3" applyFont="1" applyFill="1" applyBorder="1" applyAlignment="1">
      <alignment horizontal="left" wrapText="1"/>
    </xf>
    <xf numFmtId="0" fontId="22" fillId="0" borderId="8" xfId="2" applyFont="1" applyBorder="1" applyAlignment="1">
      <alignment horizontal="left"/>
    </xf>
    <xf numFmtId="0" fontId="22" fillId="0" borderId="11" xfId="2" applyFont="1" applyBorder="1" applyAlignment="1">
      <alignment horizontal="left"/>
    </xf>
    <xf numFmtId="0" fontId="16" fillId="0" borderId="8" xfId="2" applyFon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28" fillId="0" borderId="33" xfId="1" applyNumberFormat="1" applyFont="1" applyFill="1" applyBorder="1" applyAlignment="1">
      <alignment horizontal="center" wrapText="1"/>
    </xf>
    <xf numFmtId="164" fontId="28" fillId="0" borderId="34" xfId="1" applyNumberFormat="1" applyFont="1" applyFill="1" applyBorder="1" applyAlignment="1">
      <alignment horizontal="center" wrapText="1"/>
    </xf>
    <xf numFmtId="164" fontId="28" fillId="0" borderId="27" xfId="1" applyNumberFormat="1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5">
    <cellStyle name="Comma" xfId="1" builtinId="3"/>
    <cellStyle name="Comma_21.Aktivet Afatgjata Materiale  09" xfId="4"/>
    <cellStyle name="Normal" xfId="0" builtinId="0"/>
    <cellStyle name="Normal_asn_2009 Propozimet" xfId="2"/>
    <cellStyle name="Normal_Sheet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opLeftCell="A21" workbookViewId="0">
      <selection sqref="A1:E47"/>
    </sheetView>
  </sheetViews>
  <sheetFormatPr defaultRowHeight="15"/>
  <cols>
    <col min="1" max="1" width="5" customWidth="1"/>
    <col min="2" max="2" width="36.7109375" customWidth="1"/>
    <col min="3" max="3" width="8.28515625" customWidth="1"/>
    <col min="4" max="4" width="20.42578125" customWidth="1"/>
    <col min="5" max="5" width="23" customWidth="1"/>
    <col min="9" max="9" width="16.28515625" customWidth="1"/>
    <col min="11" max="11" width="10.5703125" customWidth="1"/>
  </cols>
  <sheetData>
    <row r="1" spans="1:9" ht="18.75">
      <c r="B1" s="79" t="s">
        <v>145</v>
      </c>
    </row>
    <row r="2" spans="1:9" ht="18.75">
      <c r="B2" s="79" t="s">
        <v>146</v>
      </c>
      <c r="E2" t="s">
        <v>0</v>
      </c>
    </row>
    <row r="3" spans="1:9" ht="18">
      <c r="B3" s="65" t="s">
        <v>147</v>
      </c>
      <c r="D3" s="1"/>
      <c r="E3" s="2"/>
      <c r="I3" s="82"/>
    </row>
    <row r="4" spans="1:9" ht="15.75" thickBot="1">
      <c r="D4" s="2"/>
      <c r="E4" s="2" t="s">
        <v>148</v>
      </c>
      <c r="I4" s="82"/>
    </row>
    <row r="5" spans="1:9">
      <c r="A5" s="3" t="s">
        <v>2</v>
      </c>
      <c r="B5" s="4" t="s">
        <v>3</v>
      </c>
      <c r="C5" s="4" t="s">
        <v>4</v>
      </c>
      <c r="D5" s="5" t="s">
        <v>5</v>
      </c>
      <c r="E5" s="6" t="s">
        <v>6</v>
      </c>
      <c r="I5" s="82"/>
    </row>
    <row r="6" spans="1:9">
      <c r="A6" s="7"/>
      <c r="B6" s="8"/>
      <c r="C6" s="8"/>
      <c r="D6" s="9" t="s">
        <v>7</v>
      </c>
      <c r="E6" s="10" t="s">
        <v>8</v>
      </c>
      <c r="I6" s="82"/>
    </row>
    <row r="7" spans="1:9" ht="15.75">
      <c r="A7" s="11" t="s">
        <v>9</v>
      </c>
      <c r="B7" s="12" t="s">
        <v>10</v>
      </c>
      <c r="C7" s="13"/>
      <c r="D7" s="89">
        <f>D8+D11+D12+D20+D28+D29+D30</f>
        <v>492396050</v>
      </c>
      <c r="E7" s="86">
        <f>E8+E11+E12+E20+E28+E29+E30</f>
        <v>1000887152</v>
      </c>
      <c r="I7" s="82"/>
    </row>
    <row r="8" spans="1:9">
      <c r="A8" s="15"/>
      <c r="B8" s="16" t="s">
        <v>11</v>
      </c>
      <c r="C8" s="17">
        <v>1</v>
      </c>
      <c r="D8" s="84">
        <f>D9+D10</f>
        <v>10593767</v>
      </c>
      <c r="E8" s="87">
        <f>E9+E10</f>
        <v>3137851</v>
      </c>
      <c r="I8" s="82"/>
    </row>
    <row r="9" spans="1:9">
      <c r="A9" s="15"/>
      <c r="B9" s="19" t="s">
        <v>12</v>
      </c>
      <c r="C9" s="17"/>
      <c r="D9" s="85">
        <v>10466353</v>
      </c>
      <c r="E9" s="87">
        <v>3073582</v>
      </c>
      <c r="I9" s="82"/>
    </row>
    <row r="10" spans="1:9">
      <c r="A10" s="15"/>
      <c r="B10" s="19" t="s">
        <v>13</v>
      </c>
      <c r="C10" s="17"/>
      <c r="D10" s="85">
        <v>127414</v>
      </c>
      <c r="E10" s="87">
        <v>64269</v>
      </c>
      <c r="I10" s="82"/>
    </row>
    <row r="11" spans="1:9">
      <c r="A11" s="15"/>
      <c r="B11" s="21" t="s">
        <v>14</v>
      </c>
      <c r="C11" s="17"/>
      <c r="D11" s="85"/>
      <c r="E11" s="87"/>
      <c r="I11" s="82"/>
    </row>
    <row r="12" spans="1:9">
      <c r="A12" s="15"/>
      <c r="B12" s="21" t="s">
        <v>15</v>
      </c>
      <c r="C12" s="17">
        <v>2</v>
      </c>
      <c r="D12" s="84">
        <f>D13+D14+D15+D16+D17+D18+D19</f>
        <v>465897683</v>
      </c>
      <c r="E12" s="87">
        <f>E13+E14+E15+E16+E17+E18+E19</f>
        <v>939617715</v>
      </c>
      <c r="I12" s="82"/>
    </row>
    <row r="13" spans="1:9">
      <c r="A13" s="15"/>
      <c r="B13" s="17" t="s">
        <v>16</v>
      </c>
      <c r="C13" s="17"/>
      <c r="D13" s="85">
        <v>465771249</v>
      </c>
      <c r="E13" s="87">
        <v>937929920</v>
      </c>
      <c r="I13" s="82"/>
    </row>
    <row r="14" spans="1:9">
      <c r="A14" s="15"/>
      <c r="B14" s="17" t="s">
        <v>17</v>
      </c>
      <c r="C14" s="17"/>
      <c r="D14" s="85"/>
      <c r="E14" s="87"/>
      <c r="I14" s="82"/>
    </row>
    <row r="15" spans="1:9">
      <c r="A15" s="15"/>
      <c r="B15" s="17" t="s">
        <v>18</v>
      </c>
      <c r="C15" s="17"/>
      <c r="D15" s="85">
        <v>2144</v>
      </c>
      <c r="E15" s="87">
        <v>481489</v>
      </c>
      <c r="I15" s="82"/>
    </row>
    <row r="16" spans="1:9">
      <c r="A16" s="15"/>
      <c r="B16" s="17" t="s">
        <v>19</v>
      </c>
      <c r="C16" s="17"/>
      <c r="D16" s="85">
        <v>124290</v>
      </c>
      <c r="E16" s="87"/>
      <c r="I16" s="82"/>
    </row>
    <row r="17" spans="1:9">
      <c r="A17" s="15"/>
      <c r="B17" s="17" t="s">
        <v>20</v>
      </c>
      <c r="C17" s="17"/>
      <c r="D17" s="85"/>
      <c r="E17" s="87"/>
      <c r="I17" s="82"/>
    </row>
    <row r="18" spans="1:9">
      <c r="A18" s="15"/>
      <c r="B18" s="17" t="s">
        <v>21</v>
      </c>
      <c r="C18" s="17"/>
      <c r="D18" s="85"/>
      <c r="E18" s="87">
        <v>1206306</v>
      </c>
      <c r="I18" s="82"/>
    </row>
    <row r="19" spans="1:9">
      <c r="A19" s="15"/>
      <c r="B19" s="17" t="s">
        <v>22</v>
      </c>
      <c r="C19" s="17"/>
      <c r="D19" s="85"/>
      <c r="E19" s="87"/>
      <c r="I19" s="82"/>
    </row>
    <row r="20" spans="1:9">
      <c r="A20" s="15"/>
      <c r="B20" s="21" t="s">
        <v>23</v>
      </c>
      <c r="C20" s="17">
        <v>3</v>
      </c>
      <c r="D20" s="84">
        <f>SUM(D21:D27)</f>
        <v>104600</v>
      </c>
      <c r="E20" s="87">
        <f>SUM(E21:E27)</f>
        <v>5427579</v>
      </c>
      <c r="I20" s="82"/>
    </row>
    <row r="21" spans="1:9">
      <c r="A21" s="15"/>
      <c r="B21" s="17" t="s">
        <v>24</v>
      </c>
      <c r="C21" s="17"/>
      <c r="D21" s="85">
        <v>104600</v>
      </c>
      <c r="E21" s="87">
        <v>5427579</v>
      </c>
      <c r="I21" s="82"/>
    </row>
    <row r="22" spans="1:9">
      <c r="A22" s="15"/>
      <c r="B22" s="17" t="s">
        <v>25</v>
      </c>
      <c r="C22" s="17"/>
      <c r="D22" s="85"/>
      <c r="E22" s="87"/>
      <c r="I22" s="82"/>
    </row>
    <row r="23" spans="1:9">
      <c r="A23" s="15"/>
      <c r="B23" s="17" t="s">
        <v>26</v>
      </c>
      <c r="C23" s="17"/>
      <c r="D23" s="85"/>
      <c r="E23" s="87"/>
      <c r="I23" s="82"/>
    </row>
    <row r="24" spans="1:9">
      <c r="A24" s="15"/>
      <c r="B24" s="17" t="s">
        <v>27</v>
      </c>
      <c r="C24" s="17"/>
      <c r="D24" s="85"/>
      <c r="E24" s="87"/>
      <c r="I24" s="82"/>
    </row>
    <row r="25" spans="1:9">
      <c r="A25" s="15"/>
      <c r="B25" s="17" t="s">
        <v>28</v>
      </c>
      <c r="C25" s="17"/>
      <c r="D25" s="85"/>
      <c r="E25" s="87"/>
      <c r="I25" s="82"/>
    </row>
    <row r="26" spans="1:9">
      <c r="A26" s="15"/>
      <c r="B26" s="17" t="s">
        <v>29</v>
      </c>
      <c r="C26" s="17"/>
      <c r="D26" s="85"/>
      <c r="E26" s="87"/>
    </row>
    <row r="27" spans="1:9">
      <c r="A27" s="15"/>
      <c r="B27" s="17" t="s">
        <v>30</v>
      </c>
      <c r="C27" s="17"/>
      <c r="D27" s="85"/>
      <c r="E27" s="87"/>
    </row>
    <row r="28" spans="1:9">
      <c r="A28" s="15"/>
      <c r="B28" s="21" t="s">
        <v>31</v>
      </c>
      <c r="C28" s="17"/>
      <c r="D28" s="85"/>
      <c r="E28" s="87"/>
    </row>
    <row r="29" spans="1:9">
      <c r="A29" s="15"/>
      <c r="B29" s="21" t="s">
        <v>32</v>
      </c>
      <c r="C29" s="17"/>
      <c r="D29" s="85"/>
      <c r="E29" s="87"/>
    </row>
    <row r="30" spans="1:9">
      <c r="A30" s="15"/>
      <c r="B30" s="21" t="s">
        <v>33</v>
      </c>
      <c r="C30" s="17">
        <v>4</v>
      </c>
      <c r="D30" s="85">
        <f>D31</f>
        <v>15800000</v>
      </c>
      <c r="E30" s="87">
        <f>SUM(E31:E32)</f>
        <v>52704007</v>
      </c>
    </row>
    <row r="31" spans="1:9">
      <c r="A31" s="15"/>
      <c r="B31" s="17" t="s">
        <v>34</v>
      </c>
      <c r="C31" s="17"/>
      <c r="D31" s="85">
        <v>15800000</v>
      </c>
      <c r="E31" s="87">
        <v>52704007</v>
      </c>
    </row>
    <row r="32" spans="1:9">
      <c r="A32" s="15"/>
      <c r="B32" s="17" t="s">
        <v>22</v>
      </c>
      <c r="C32" s="17"/>
      <c r="D32" s="85"/>
      <c r="E32" s="87"/>
    </row>
    <row r="33" spans="1:10" ht="15.75">
      <c r="A33" s="11" t="s">
        <v>35</v>
      </c>
      <c r="B33" s="12" t="s">
        <v>36</v>
      </c>
      <c r="C33" s="13">
        <v>5</v>
      </c>
      <c r="D33" s="86">
        <f>D34+D35+D42+D43+D44+D45</f>
        <v>2924401</v>
      </c>
      <c r="E33" s="86">
        <f>E34+E35+E42+E43+E44+E45</f>
        <v>2020083</v>
      </c>
    </row>
    <row r="34" spans="1:10">
      <c r="A34" s="15"/>
      <c r="B34" s="24" t="s">
        <v>37</v>
      </c>
      <c r="C34" s="17"/>
      <c r="D34" s="87"/>
      <c r="E34" s="87"/>
    </row>
    <row r="35" spans="1:10">
      <c r="A35" s="15"/>
      <c r="B35" s="24" t="s">
        <v>38</v>
      </c>
      <c r="C35" s="17"/>
      <c r="D35" s="85">
        <f>SUM(D36:D41)</f>
        <v>2924401</v>
      </c>
      <c r="E35" s="85">
        <f>SUM(E36:E41)</f>
        <v>2020083</v>
      </c>
    </row>
    <row r="36" spans="1:10">
      <c r="A36" s="15"/>
      <c r="B36" s="17" t="s">
        <v>39</v>
      </c>
      <c r="C36" s="17"/>
      <c r="D36" s="85"/>
      <c r="E36" s="87"/>
    </row>
    <row r="37" spans="1:10">
      <c r="A37" s="15"/>
      <c r="B37" s="17" t="s">
        <v>40</v>
      </c>
      <c r="C37" s="17"/>
      <c r="D37" s="85">
        <v>389500</v>
      </c>
      <c r="E37" s="87"/>
    </row>
    <row r="38" spans="1:10">
      <c r="A38" s="15"/>
      <c r="B38" s="17" t="s">
        <v>41</v>
      </c>
      <c r="C38" s="17"/>
      <c r="D38" s="85">
        <v>994205</v>
      </c>
      <c r="E38" s="87">
        <v>446450</v>
      </c>
    </row>
    <row r="39" spans="1:10">
      <c r="A39" s="15"/>
      <c r="B39" s="17" t="s">
        <v>149</v>
      </c>
      <c r="C39" s="17"/>
      <c r="D39" s="85">
        <v>944593</v>
      </c>
      <c r="E39" s="87">
        <v>1180741</v>
      </c>
    </row>
    <row r="40" spans="1:10">
      <c r="A40" s="15"/>
      <c r="B40" s="17" t="s">
        <v>42</v>
      </c>
      <c r="C40" s="17"/>
      <c r="D40" s="85">
        <v>596103</v>
      </c>
      <c r="E40" s="87">
        <v>392892</v>
      </c>
    </row>
    <row r="41" spans="1:10">
      <c r="A41" s="15"/>
      <c r="B41" s="17" t="s">
        <v>43</v>
      </c>
      <c r="C41" s="17"/>
      <c r="D41" s="85"/>
      <c r="E41" s="87"/>
    </row>
    <row r="42" spans="1:10">
      <c r="A42" s="15"/>
      <c r="B42" s="17" t="s">
        <v>44</v>
      </c>
      <c r="C42" s="17"/>
      <c r="D42" s="85"/>
      <c r="E42" s="87"/>
    </row>
    <row r="43" spans="1:10">
      <c r="A43" s="15"/>
      <c r="B43" s="17" t="s">
        <v>45</v>
      </c>
      <c r="C43" s="17"/>
      <c r="D43" s="85"/>
      <c r="E43" s="87"/>
    </row>
    <row r="44" spans="1:10">
      <c r="A44" s="15"/>
      <c r="B44" s="17" t="s">
        <v>46</v>
      </c>
      <c r="C44" s="17"/>
      <c r="D44" s="85"/>
      <c r="E44" s="87"/>
    </row>
    <row r="45" spans="1:10">
      <c r="A45" s="15"/>
      <c r="B45" s="17" t="s">
        <v>47</v>
      </c>
      <c r="C45" s="17"/>
      <c r="D45" s="85"/>
      <c r="E45" s="87"/>
    </row>
    <row r="46" spans="1:10" ht="16.5" thickBot="1">
      <c r="A46" s="25"/>
      <c r="B46" s="26" t="s">
        <v>48</v>
      </c>
      <c r="C46" s="27"/>
      <c r="D46" s="88">
        <f>D33+D7</f>
        <v>495320451</v>
      </c>
      <c r="E46" s="90">
        <f>E33+E7</f>
        <v>1002907235</v>
      </c>
    </row>
    <row r="47" spans="1:10">
      <c r="D47" s="82"/>
      <c r="E47" s="2"/>
    </row>
    <row r="48" spans="1:10">
      <c r="I48" s="63"/>
      <c r="J48" s="63"/>
    </row>
    <row r="49" spans="9:11">
      <c r="I49" s="63"/>
      <c r="J49" s="63"/>
      <c r="K49" s="80"/>
    </row>
    <row r="50" spans="9:11">
      <c r="I50" s="63"/>
      <c r="J50" s="63"/>
      <c r="K50" s="80"/>
    </row>
    <row r="51" spans="9:11">
      <c r="I51" s="63"/>
      <c r="J51" s="63"/>
      <c r="K51" s="80"/>
    </row>
    <row r="52" spans="9:11">
      <c r="I52" s="63"/>
      <c r="J52" s="63"/>
      <c r="K52" s="80"/>
    </row>
    <row r="53" spans="9:11">
      <c r="I53" s="63"/>
      <c r="J53" s="63"/>
      <c r="K53" s="63"/>
    </row>
    <row r="54" spans="9:11">
      <c r="I54" s="63"/>
      <c r="J54" s="63"/>
      <c r="K54" s="63"/>
    </row>
    <row r="55" spans="9:11">
      <c r="I55" s="63"/>
      <c r="J55" s="63"/>
      <c r="K55" s="63"/>
    </row>
    <row r="56" spans="9:11">
      <c r="I56" s="63"/>
      <c r="K56" s="80"/>
    </row>
    <row r="57" spans="9:11">
      <c r="I57" s="63"/>
      <c r="K57" s="80"/>
    </row>
    <row r="58" spans="9:11">
      <c r="I58" s="63"/>
    </row>
    <row r="59" spans="9:11">
      <c r="I59" s="63"/>
    </row>
    <row r="60" spans="9:11">
      <c r="I60" s="63"/>
    </row>
    <row r="61" spans="9:11">
      <c r="I61" s="63"/>
    </row>
    <row r="62" spans="9:11">
      <c r="I62" s="63"/>
    </row>
    <row r="63" spans="9:11">
      <c r="I63" s="63"/>
    </row>
    <row r="64" spans="9:11">
      <c r="I64" s="63"/>
    </row>
    <row r="65" spans="9:9">
      <c r="I65" s="63"/>
    </row>
    <row r="66" spans="9:9">
      <c r="I66" s="63"/>
    </row>
    <row r="67" spans="9:9">
      <c r="I67" s="63"/>
    </row>
    <row r="68" spans="9:9">
      <c r="I68" s="63"/>
    </row>
  </sheetData>
  <pageMargins left="0" right="0" top="0" bottom="0" header="0" footer="0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6"/>
  <sheetViews>
    <sheetView topLeftCell="A21" workbookViewId="0">
      <selection sqref="A1:F54"/>
    </sheetView>
  </sheetViews>
  <sheetFormatPr defaultRowHeight="15"/>
  <cols>
    <col min="1" max="1" width="47.28515625" customWidth="1"/>
    <col min="2" max="2" width="6.140625" customWidth="1"/>
    <col min="3" max="3" width="5.5703125" customWidth="1"/>
    <col min="4" max="4" width="17" customWidth="1"/>
    <col min="6" max="6" width="16.85546875" customWidth="1"/>
  </cols>
  <sheetData>
    <row r="1" spans="1:6">
      <c r="A1" s="197"/>
      <c r="B1" s="198"/>
      <c r="C1" s="198"/>
      <c r="D1" s="198" t="s">
        <v>349</v>
      </c>
      <c r="E1" s="198"/>
      <c r="F1" s="199"/>
    </row>
    <row r="2" spans="1:6">
      <c r="A2" s="200" t="s">
        <v>350</v>
      </c>
      <c r="B2" s="201"/>
      <c r="C2" s="201"/>
      <c r="D2" s="201"/>
      <c r="E2" s="201"/>
      <c r="F2" s="202"/>
    </row>
    <row r="3" spans="1:6">
      <c r="A3" s="200" t="s">
        <v>351</v>
      </c>
      <c r="B3" s="201"/>
      <c r="C3" s="201"/>
      <c r="D3" s="201"/>
      <c r="E3" s="201"/>
      <c r="F3" s="202"/>
    </row>
    <row r="4" spans="1:6">
      <c r="A4" s="170" t="s">
        <v>402</v>
      </c>
      <c r="B4" s="201"/>
      <c r="C4" s="267" t="s">
        <v>352</v>
      </c>
      <c r="D4" s="268"/>
      <c r="E4" s="203"/>
      <c r="F4" s="199"/>
    </row>
    <row r="5" spans="1:6">
      <c r="A5" s="204" t="s">
        <v>403</v>
      </c>
      <c r="B5" s="201"/>
      <c r="C5" s="200"/>
      <c r="D5" s="201" t="s">
        <v>353</v>
      </c>
      <c r="E5" s="201">
        <v>2011</v>
      </c>
      <c r="F5" s="202"/>
    </row>
    <row r="6" spans="1:6">
      <c r="A6" s="173" t="s">
        <v>404</v>
      </c>
      <c r="B6" s="201"/>
      <c r="C6" s="205"/>
      <c r="D6" s="206"/>
      <c r="E6" s="206"/>
      <c r="F6" s="207"/>
    </row>
    <row r="7" spans="1:6">
      <c r="A7" s="208" t="s">
        <v>343</v>
      </c>
      <c r="B7" s="208"/>
      <c r="C7" s="208"/>
      <c r="D7" s="208" t="s">
        <v>354</v>
      </c>
      <c r="E7" s="208"/>
      <c r="F7" s="208" t="s">
        <v>355</v>
      </c>
    </row>
    <row r="8" spans="1:6" ht="15.75">
      <c r="A8" s="209" t="s">
        <v>356</v>
      </c>
      <c r="B8" s="210"/>
      <c r="C8" s="211">
        <v>-1</v>
      </c>
      <c r="D8" s="212">
        <v>210149524</v>
      </c>
      <c r="E8" s="211">
        <v>-2</v>
      </c>
      <c r="F8" s="210">
        <v>210149524</v>
      </c>
    </row>
    <row r="9" spans="1:6">
      <c r="A9" s="209" t="s">
        <v>357</v>
      </c>
      <c r="B9" s="210"/>
      <c r="C9" s="211">
        <v>-3</v>
      </c>
      <c r="D9" s="210">
        <v>80889804</v>
      </c>
      <c r="E9" s="211">
        <v>-4</v>
      </c>
      <c r="F9" s="210">
        <v>80889804</v>
      </c>
    </row>
    <row r="10" spans="1:6">
      <c r="A10" s="210" t="s">
        <v>358</v>
      </c>
      <c r="B10" s="210"/>
      <c r="C10" s="213"/>
      <c r="D10" s="213"/>
      <c r="E10" s="211">
        <v>-5</v>
      </c>
      <c r="F10" s="210">
        <v>2487208</v>
      </c>
    </row>
    <row r="11" spans="1:6">
      <c r="A11" s="214" t="s">
        <v>359</v>
      </c>
      <c r="B11" s="210"/>
      <c r="C11" s="213"/>
      <c r="D11" s="213"/>
      <c r="E11" s="211">
        <v>-6</v>
      </c>
      <c r="F11" s="210"/>
    </row>
    <row r="12" spans="1:6">
      <c r="A12" s="214" t="s">
        <v>360</v>
      </c>
      <c r="B12" s="210"/>
      <c r="C12" s="213"/>
      <c r="D12" s="213"/>
      <c r="E12" s="211">
        <v>-7</v>
      </c>
      <c r="F12" s="210"/>
    </row>
    <row r="13" spans="1:6" ht="20.25" customHeight="1">
      <c r="A13" s="215" t="s">
        <v>361</v>
      </c>
      <c r="B13" s="210"/>
      <c r="C13" s="213"/>
      <c r="D13" s="213"/>
      <c r="E13" s="211">
        <v>-8</v>
      </c>
      <c r="F13" s="210"/>
    </row>
    <row r="14" spans="1:6">
      <c r="A14" s="214" t="s">
        <v>362</v>
      </c>
      <c r="B14" s="210"/>
      <c r="C14" s="213"/>
      <c r="D14" s="213"/>
      <c r="E14" s="211">
        <v>-9</v>
      </c>
      <c r="F14" s="210"/>
    </row>
    <row r="15" spans="1:6">
      <c r="A15" s="214" t="s">
        <v>363</v>
      </c>
      <c r="B15" s="210"/>
      <c r="C15" s="213"/>
      <c r="D15" s="213"/>
      <c r="E15" s="211">
        <v>-10</v>
      </c>
      <c r="F15" s="210"/>
    </row>
    <row r="16" spans="1:6">
      <c r="A16" s="214" t="s">
        <v>364</v>
      </c>
      <c r="B16" s="210"/>
      <c r="C16" s="213"/>
      <c r="D16" s="213"/>
      <c r="E16" s="211">
        <v>-11</v>
      </c>
      <c r="F16" s="210"/>
    </row>
    <row r="17" spans="1:6" ht="16.5" customHeight="1">
      <c r="A17" s="215" t="s">
        <v>365</v>
      </c>
      <c r="B17" s="210"/>
      <c r="C17" s="213"/>
      <c r="D17" s="213"/>
      <c r="E17" s="211">
        <v>-12</v>
      </c>
      <c r="F17" s="210"/>
    </row>
    <row r="18" spans="1:6">
      <c r="A18" s="214" t="s">
        <v>366</v>
      </c>
      <c r="B18" s="210"/>
      <c r="C18" s="213"/>
      <c r="D18" s="213"/>
      <c r="E18" s="211">
        <v>-13</v>
      </c>
      <c r="F18" s="210"/>
    </row>
    <row r="19" spans="1:6">
      <c r="A19" s="214" t="s">
        <v>367</v>
      </c>
      <c r="B19" s="210"/>
      <c r="C19" s="213"/>
      <c r="D19" s="213"/>
      <c r="E19" s="211">
        <v>-14</v>
      </c>
      <c r="F19" s="210"/>
    </row>
    <row r="20" spans="1:6" ht="15" customHeight="1">
      <c r="A20" s="215" t="s">
        <v>368</v>
      </c>
      <c r="B20" s="210"/>
      <c r="C20" s="213"/>
      <c r="D20" s="213"/>
      <c r="E20" s="211">
        <v>-15</v>
      </c>
      <c r="F20" s="210"/>
    </row>
    <row r="21" spans="1:6">
      <c r="A21" s="214" t="s">
        <v>369</v>
      </c>
      <c r="B21" s="210"/>
      <c r="C21" s="213"/>
      <c r="D21" s="213"/>
      <c r="E21" s="211">
        <v>-16</v>
      </c>
      <c r="F21" s="210"/>
    </row>
    <row r="22" spans="1:6">
      <c r="A22" s="214" t="s">
        <v>370</v>
      </c>
      <c r="B22" s="210"/>
      <c r="C22" s="213"/>
      <c r="D22" s="213"/>
      <c r="E22" s="211">
        <v>-17</v>
      </c>
      <c r="F22" s="210"/>
    </row>
    <row r="23" spans="1:6">
      <c r="A23" s="214" t="s">
        <v>371</v>
      </c>
      <c r="B23" s="210"/>
      <c r="C23" s="213"/>
      <c r="D23" s="213"/>
      <c r="E23" s="211">
        <v>-18</v>
      </c>
      <c r="F23" s="210"/>
    </row>
    <row r="24" spans="1:6">
      <c r="A24" s="214" t="s">
        <v>372</v>
      </c>
      <c r="B24" s="210"/>
      <c r="C24" s="213"/>
      <c r="D24" s="213"/>
      <c r="E24" s="211">
        <v>-19</v>
      </c>
      <c r="F24" s="210"/>
    </row>
    <row r="25" spans="1:6">
      <c r="A25" s="214" t="s">
        <v>373</v>
      </c>
      <c r="B25" s="210"/>
      <c r="C25" s="213"/>
      <c r="D25" s="213"/>
      <c r="E25" s="211">
        <v>-20</v>
      </c>
      <c r="F25" s="210"/>
    </row>
    <row r="26" spans="1:6" ht="12" customHeight="1">
      <c r="A26" s="215" t="s">
        <v>374</v>
      </c>
      <c r="B26" s="210"/>
      <c r="C26" s="213"/>
      <c r="D26" s="213"/>
      <c r="E26" s="211">
        <v>-21</v>
      </c>
      <c r="F26" s="210"/>
    </row>
    <row r="27" spans="1:6">
      <c r="A27" s="214" t="s">
        <v>375</v>
      </c>
      <c r="B27" s="210"/>
      <c r="C27" s="213"/>
      <c r="D27" s="213"/>
      <c r="E27" s="211">
        <v>-22</v>
      </c>
      <c r="F27" s="210"/>
    </row>
    <row r="28" spans="1:6" ht="17.25" customHeight="1">
      <c r="A28" s="215" t="s">
        <v>376</v>
      </c>
      <c r="B28" s="210"/>
      <c r="C28" s="213"/>
      <c r="D28" s="213"/>
      <c r="E28" s="211">
        <v>-23</v>
      </c>
      <c r="F28" s="210"/>
    </row>
    <row r="29" spans="1:6">
      <c r="A29" s="214" t="s">
        <v>377</v>
      </c>
      <c r="B29" s="210"/>
      <c r="C29" s="213"/>
      <c r="D29" s="213"/>
      <c r="E29" s="211">
        <v>-24</v>
      </c>
      <c r="F29" s="210"/>
    </row>
    <row r="30" spans="1:6">
      <c r="A30" s="209" t="s">
        <v>378</v>
      </c>
      <c r="B30" s="210"/>
      <c r="C30" s="211"/>
      <c r="D30" s="210"/>
      <c r="E30" s="210"/>
      <c r="F30" s="210"/>
    </row>
    <row r="31" spans="1:6">
      <c r="A31" s="209" t="s">
        <v>379</v>
      </c>
      <c r="B31" s="210"/>
      <c r="C31" s="211">
        <v>-25</v>
      </c>
      <c r="D31" s="210"/>
      <c r="E31" s="211">
        <v>-26</v>
      </c>
      <c r="F31" s="210"/>
    </row>
    <row r="32" spans="1:6">
      <c r="A32" s="209" t="s">
        <v>380</v>
      </c>
      <c r="B32" s="210"/>
      <c r="C32" s="211">
        <v>-27</v>
      </c>
      <c r="D32" s="210">
        <v>129259720</v>
      </c>
      <c r="E32" s="211">
        <v>-28</v>
      </c>
      <c r="F32" s="210">
        <v>131746928</v>
      </c>
    </row>
    <row r="33" spans="1:6">
      <c r="A33" s="214" t="s">
        <v>381</v>
      </c>
      <c r="B33" s="210"/>
      <c r="C33" s="211"/>
      <c r="D33" s="210"/>
      <c r="E33" s="211">
        <v>-29</v>
      </c>
      <c r="F33" s="210"/>
    </row>
    <row r="34" spans="1:6">
      <c r="A34" s="214" t="s">
        <v>382</v>
      </c>
      <c r="B34" s="210"/>
      <c r="C34" s="211"/>
      <c r="D34" s="210"/>
      <c r="E34" s="211">
        <v>-30</v>
      </c>
      <c r="F34" s="210"/>
    </row>
    <row r="35" spans="1:6">
      <c r="A35" s="214" t="s">
        <v>383</v>
      </c>
      <c r="B35" s="210"/>
      <c r="C35" s="211"/>
      <c r="D35" s="210"/>
      <c r="E35" s="211">
        <v>-31</v>
      </c>
      <c r="F35" s="210"/>
    </row>
    <row r="36" spans="1:6">
      <c r="A36" s="209" t="s">
        <v>384</v>
      </c>
      <c r="B36" s="210"/>
      <c r="C36" s="211">
        <v>-32</v>
      </c>
      <c r="D36" s="210"/>
      <c r="E36" s="211">
        <v>-33</v>
      </c>
      <c r="F36" s="210"/>
    </row>
    <row r="37" spans="1:6">
      <c r="A37" s="209" t="s">
        <v>385</v>
      </c>
      <c r="B37" s="210"/>
      <c r="C37" s="211"/>
      <c r="D37" s="210"/>
      <c r="E37" s="211">
        <v>-34</v>
      </c>
      <c r="F37" s="210"/>
    </row>
    <row r="38" spans="1:6">
      <c r="A38" s="209" t="s">
        <v>386</v>
      </c>
      <c r="B38" s="210"/>
      <c r="C38" s="213"/>
      <c r="D38" s="213"/>
      <c r="E38" s="211">
        <v>-35</v>
      </c>
      <c r="F38" s="210">
        <v>131746928</v>
      </c>
    </row>
    <row r="39" spans="1:6">
      <c r="A39" s="209" t="s">
        <v>387</v>
      </c>
      <c r="B39" s="210"/>
      <c r="C39" s="213"/>
      <c r="D39" s="213"/>
      <c r="E39" s="211">
        <v>-36</v>
      </c>
      <c r="F39" s="210">
        <v>13174692</v>
      </c>
    </row>
    <row r="40" spans="1:6">
      <c r="A40" s="209" t="s">
        <v>388</v>
      </c>
      <c r="B40" s="210"/>
      <c r="C40" s="211">
        <v>-37</v>
      </c>
      <c r="D40" s="210"/>
      <c r="E40" s="216">
        <v>-38</v>
      </c>
      <c r="F40" s="210"/>
    </row>
    <row r="41" spans="1:6">
      <c r="A41" s="209" t="s">
        <v>389</v>
      </c>
      <c r="B41" s="210"/>
      <c r="C41" s="210"/>
      <c r="D41" s="210"/>
      <c r="E41" s="216">
        <v>-39</v>
      </c>
      <c r="F41" s="210">
        <f>D32-F39</f>
        <v>116085028</v>
      </c>
    </row>
    <row r="42" spans="1:6">
      <c r="A42" s="209" t="s">
        <v>390</v>
      </c>
      <c r="B42" s="210"/>
      <c r="C42" s="210"/>
      <c r="D42" s="210"/>
      <c r="E42" s="216">
        <v>-40</v>
      </c>
      <c r="F42" s="210"/>
    </row>
    <row r="43" spans="1:6">
      <c r="A43" s="209" t="s">
        <v>391</v>
      </c>
      <c r="B43" s="210"/>
      <c r="C43" s="210"/>
      <c r="D43" s="210"/>
      <c r="E43" s="216">
        <v>-41</v>
      </c>
      <c r="F43" s="210"/>
    </row>
    <row r="44" spans="1:6">
      <c r="A44" s="209" t="s">
        <v>392</v>
      </c>
      <c r="B44" s="210"/>
      <c r="C44" s="210"/>
      <c r="D44" s="210"/>
      <c r="E44" s="216">
        <v>-42</v>
      </c>
      <c r="F44" s="210"/>
    </row>
    <row r="45" spans="1:6">
      <c r="A45" s="209" t="s">
        <v>393</v>
      </c>
      <c r="B45" s="210"/>
      <c r="C45" s="210"/>
      <c r="D45" s="210"/>
      <c r="E45" s="216">
        <v>-43</v>
      </c>
      <c r="F45" s="210"/>
    </row>
    <row r="46" spans="1:6">
      <c r="A46" s="217" t="s">
        <v>394</v>
      </c>
      <c r="B46" s="218"/>
      <c r="C46" s="218"/>
      <c r="D46" s="218"/>
      <c r="E46" s="218"/>
      <c r="F46" s="219"/>
    </row>
    <row r="47" spans="1:6">
      <c r="A47" s="209" t="s">
        <v>395</v>
      </c>
      <c r="B47" s="210"/>
      <c r="C47" s="211">
        <v>-44</v>
      </c>
      <c r="D47" s="210"/>
      <c r="E47" s="216">
        <v>-45</v>
      </c>
      <c r="F47" s="210"/>
    </row>
    <row r="48" spans="1:6">
      <c r="A48" s="214" t="s">
        <v>396</v>
      </c>
      <c r="B48" s="210"/>
      <c r="C48" s="211">
        <v>-46</v>
      </c>
      <c r="D48" s="210"/>
      <c r="E48" s="216">
        <v>-47</v>
      </c>
      <c r="F48" s="210"/>
    </row>
    <row r="49" spans="1:6">
      <c r="A49" s="214" t="s">
        <v>397</v>
      </c>
      <c r="B49" s="210"/>
      <c r="C49" s="211">
        <v>-48</v>
      </c>
      <c r="D49" s="210"/>
      <c r="E49" s="216">
        <v>-49</v>
      </c>
      <c r="F49" s="210"/>
    </row>
    <row r="50" spans="1:6">
      <c r="A50" s="214" t="s">
        <v>398</v>
      </c>
      <c r="B50" s="210"/>
      <c r="C50" s="211">
        <v>-50</v>
      </c>
      <c r="D50" s="210"/>
      <c r="E50" s="216">
        <v>-51</v>
      </c>
      <c r="F50" s="210"/>
    </row>
    <row r="51" spans="1:6">
      <c r="A51" s="214" t="s">
        <v>399</v>
      </c>
      <c r="B51" s="210"/>
      <c r="C51" s="211">
        <v>-52</v>
      </c>
      <c r="D51" s="210"/>
      <c r="E51" s="216">
        <v>-53</v>
      </c>
      <c r="F51" s="210"/>
    </row>
    <row r="52" spans="1:6">
      <c r="A52" s="209" t="s">
        <v>400</v>
      </c>
      <c r="B52" s="210"/>
      <c r="C52" s="220"/>
      <c r="D52" s="213"/>
      <c r="E52" s="216">
        <v>-54</v>
      </c>
      <c r="F52" s="210"/>
    </row>
    <row r="53" spans="1:6">
      <c r="A53" s="80"/>
      <c r="B53" s="80"/>
      <c r="C53" s="80"/>
      <c r="D53" s="80"/>
      <c r="E53" s="80"/>
      <c r="F53" s="80"/>
    </row>
    <row r="54" spans="1:6" ht="23.25" customHeight="1">
      <c r="A54" s="269" t="s">
        <v>401</v>
      </c>
      <c r="B54" s="270"/>
      <c r="C54" s="270"/>
      <c r="D54" s="270"/>
      <c r="E54" s="270"/>
      <c r="F54" s="271"/>
    </row>
    <row r="55" spans="1:6">
      <c r="A55" s="80"/>
      <c r="B55" s="80"/>
      <c r="C55" s="80"/>
      <c r="D55" s="80"/>
      <c r="E55" s="80"/>
      <c r="F55" s="80"/>
    </row>
    <row r="56" spans="1:6">
      <c r="A56" s="80"/>
      <c r="B56" s="80"/>
      <c r="C56" s="80"/>
      <c r="D56" s="80"/>
      <c r="E56" s="80"/>
      <c r="F56" s="80"/>
    </row>
  </sheetData>
  <mergeCells count="2">
    <mergeCell ref="C4:D4"/>
    <mergeCell ref="A54:F54"/>
  </mergeCells>
  <pageMargins left="0" right="0" top="0" bottom="0" header="0" footer="0"/>
  <pageSetup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6"/>
  <sheetViews>
    <sheetView topLeftCell="A20" workbookViewId="0">
      <selection sqref="A1:G46"/>
    </sheetView>
  </sheetViews>
  <sheetFormatPr defaultRowHeight="15"/>
  <cols>
    <col min="1" max="1" width="6.7109375" customWidth="1"/>
    <col min="2" max="2" width="20.7109375" customWidth="1"/>
    <col min="4" max="4" width="13.5703125" customWidth="1"/>
    <col min="5" max="5" width="12.85546875" customWidth="1"/>
    <col min="7" max="7" width="12.28515625" customWidth="1"/>
  </cols>
  <sheetData>
    <row r="1" spans="1:7">
      <c r="B1" s="221" t="s">
        <v>424</v>
      </c>
    </row>
    <row r="2" spans="1:7">
      <c r="B2" s="95" t="s">
        <v>425</v>
      </c>
    </row>
    <row r="3" spans="1:7" ht="15.75">
      <c r="B3" s="272" t="s">
        <v>405</v>
      </c>
      <c r="C3" s="272"/>
      <c r="D3" s="272"/>
      <c r="E3" s="272"/>
      <c r="F3" s="272"/>
      <c r="G3" s="272"/>
    </row>
    <row r="4" spans="1:7">
      <c r="G4" s="94" t="s">
        <v>406</v>
      </c>
    </row>
    <row r="5" spans="1:7">
      <c r="A5" s="273" t="s">
        <v>2</v>
      </c>
      <c r="B5" s="275" t="s">
        <v>407</v>
      </c>
      <c r="C5" s="273" t="s">
        <v>408</v>
      </c>
      <c r="D5" s="222" t="s">
        <v>409</v>
      </c>
      <c r="E5" s="273" t="s">
        <v>410</v>
      </c>
      <c r="F5" s="273" t="s">
        <v>411</v>
      </c>
      <c r="G5" s="222" t="s">
        <v>409</v>
      </c>
    </row>
    <row r="6" spans="1:7">
      <c r="A6" s="274"/>
      <c r="B6" s="276"/>
      <c r="C6" s="274"/>
      <c r="D6" s="223">
        <v>40543</v>
      </c>
      <c r="E6" s="274"/>
      <c r="F6" s="274"/>
      <c r="G6" s="223">
        <v>40908</v>
      </c>
    </row>
    <row r="7" spans="1:7">
      <c r="A7" s="208">
        <v>1</v>
      </c>
      <c r="B7" s="56" t="s">
        <v>412</v>
      </c>
      <c r="C7" s="208"/>
      <c r="D7" s="224">
        <v>0</v>
      </c>
      <c r="E7" s="224"/>
      <c r="F7" s="224"/>
      <c r="G7" s="224">
        <f t="shared" ref="G7:G16" si="0">D7+E7-F7</f>
        <v>0</v>
      </c>
    </row>
    <row r="8" spans="1:7">
      <c r="A8" s="208">
        <v>2</v>
      </c>
      <c r="B8" s="56" t="s">
        <v>413</v>
      </c>
      <c r="C8" s="208"/>
      <c r="D8" s="224">
        <v>0</v>
      </c>
      <c r="E8" s="224">
        <v>410000</v>
      </c>
      <c r="F8" s="224"/>
      <c r="G8" s="224">
        <f t="shared" si="0"/>
        <v>410000</v>
      </c>
    </row>
    <row r="9" spans="1:7">
      <c r="A9" s="208">
        <v>3</v>
      </c>
      <c r="B9" s="225" t="s">
        <v>414</v>
      </c>
      <c r="C9" s="208"/>
      <c r="D9" s="224"/>
      <c r="E9" s="224">
        <v>796306</v>
      </c>
      <c r="F9" s="224"/>
      <c r="G9" s="224">
        <f t="shared" si="0"/>
        <v>796306</v>
      </c>
    </row>
    <row r="10" spans="1:7">
      <c r="A10" s="208">
        <v>4</v>
      </c>
      <c r="B10" s="56" t="s">
        <v>415</v>
      </c>
      <c r="C10" s="208"/>
      <c r="D10" s="224">
        <v>446450</v>
      </c>
      <c r="E10" s="224">
        <v>0</v>
      </c>
      <c r="F10" s="224"/>
      <c r="G10" s="224">
        <f t="shared" si="0"/>
        <v>446450</v>
      </c>
    </row>
    <row r="11" spans="1:7">
      <c r="A11" s="208">
        <v>5</v>
      </c>
      <c r="B11" s="56" t="s">
        <v>416</v>
      </c>
      <c r="C11" s="208"/>
      <c r="D11" s="224">
        <v>1389100</v>
      </c>
      <c r="E11" s="224">
        <v>0</v>
      </c>
      <c r="F11" s="224"/>
      <c r="G11" s="224">
        <f t="shared" si="0"/>
        <v>1389100</v>
      </c>
    </row>
    <row r="12" spans="1:7">
      <c r="A12" s="208">
        <v>6</v>
      </c>
      <c r="B12" s="56" t="s">
        <v>417</v>
      </c>
      <c r="C12" s="208"/>
      <c r="D12" s="224">
        <v>576204</v>
      </c>
      <c r="E12" s="21">
        <v>8333</v>
      </c>
      <c r="F12" s="224"/>
      <c r="G12" s="224">
        <f t="shared" si="0"/>
        <v>584537</v>
      </c>
    </row>
    <row r="13" spans="1:7">
      <c r="A13" s="208">
        <v>7</v>
      </c>
      <c r="B13" s="56" t="s">
        <v>418</v>
      </c>
      <c r="C13" s="208"/>
      <c r="D13" s="224">
        <v>0</v>
      </c>
      <c r="E13" s="224">
        <v>310161</v>
      </c>
      <c r="F13" s="224"/>
      <c r="G13" s="224">
        <f t="shared" si="0"/>
        <v>310161</v>
      </c>
    </row>
    <row r="14" spans="1:7">
      <c r="A14" s="208">
        <v>8</v>
      </c>
      <c r="B14" s="56"/>
      <c r="C14" s="208"/>
      <c r="D14" s="224">
        <v>0</v>
      </c>
      <c r="E14" s="224"/>
      <c r="F14" s="224"/>
      <c r="G14" s="224">
        <f t="shared" si="0"/>
        <v>0</v>
      </c>
    </row>
    <row r="15" spans="1:7">
      <c r="A15" s="208">
        <v>9</v>
      </c>
      <c r="B15" s="56"/>
      <c r="C15" s="208"/>
      <c r="D15" s="224">
        <v>0</v>
      </c>
      <c r="E15" s="224"/>
      <c r="F15" s="224"/>
      <c r="G15" s="224">
        <f t="shared" si="0"/>
        <v>0</v>
      </c>
    </row>
    <row r="16" spans="1:7" ht="15.75" thickBot="1">
      <c r="A16" s="226">
        <v>4</v>
      </c>
      <c r="B16" s="56"/>
      <c r="C16" s="226"/>
      <c r="D16" s="227">
        <v>0</v>
      </c>
      <c r="E16" s="227"/>
      <c r="F16" s="227"/>
      <c r="G16" s="227">
        <f t="shared" si="0"/>
        <v>0</v>
      </c>
    </row>
    <row r="17" spans="1:7" ht="15.75" thickBot="1">
      <c r="A17" s="228"/>
      <c r="B17" s="229" t="s">
        <v>419</v>
      </c>
      <c r="C17" s="230"/>
      <c r="D17" s="231">
        <v>2411754</v>
      </c>
      <c r="E17" s="231">
        <f>SUM(E7:E16)</f>
        <v>1524800</v>
      </c>
      <c r="F17" s="231">
        <f>SUM(F7:F16)</f>
        <v>0</v>
      </c>
      <c r="G17" s="232">
        <f>SUM(G7:G16)</f>
        <v>3936554</v>
      </c>
    </row>
    <row r="18" spans="1:7" ht="15.75">
      <c r="B18" s="272" t="s">
        <v>420</v>
      </c>
      <c r="C18" s="272"/>
      <c r="D18" s="272"/>
      <c r="E18" s="272"/>
      <c r="F18" s="272"/>
      <c r="G18" s="272"/>
    </row>
    <row r="19" spans="1:7">
      <c r="G19" s="94" t="s">
        <v>406</v>
      </c>
    </row>
    <row r="20" spans="1:7">
      <c r="A20" s="273" t="s">
        <v>2</v>
      </c>
      <c r="B20" s="275" t="s">
        <v>407</v>
      </c>
      <c r="C20" s="273" t="s">
        <v>408</v>
      </c>
      <c r="D20" s="222" t="s">
        <v>409</v>
      </c>
      <c r="E20" s="273" t="s">
        <v>410</v>
      </c>
      <c r="F20" s="273" t="s">
        <v>411</v>
      </c>
      <c r="G20" s="222" t="s">
        <v>409</v>
      </c>
    </row>
    <row r="21" spans="1:7">
      <c r="A21" s="274"/>
      <c r="B21" s="276"/>
      <c r="C21" s="274"/>
      <c r="D21" s="223">
        <v>40543</v>
      </c>
      <c r="E21" s="274"/>
      <c r="F21" s="274"/>
      <c r="G21" s="223">
        <v>40908</v>
      </c>
    </row>
    <row r="22" spans="1:7">
      <c r="A22" s="208">
        <v>1</v>
      </c>
      <c r="B22" s="56" t="s">
        <v>412</v>
      </c>
      <c r="C22" s="208"/>
      <c r="D22" s="224">
        <v>0</v>
      </c>
      <c r="E22" s="224"/>
      <c r="F22" s="224"/>
      <c r="G22" s="224">
        <f t="shared" ref="G22:G28" si="1">D22+E22</f>
        <v>0</v>
      </c>
    </row>
    <row r="23" spans="1:7">
      <c r="A23" s="208">
        <v>2</v>
      </c>
      <c r="B23" s="56" t="s">
        <v>413</v>
      </c>
      <c r="C23" s="208"/>
      <c r="D23" s="224">
        <v>0</v>
      </c>
      <c r="E23" s="224">
        <v>20500</v>
      </c>
      <c r="F23" s="224"/>
      <c r="G23" s="224">
        <f t="shared" si="1"/>
        <v>20500</v>
      </c>
    </row>
    <row r="24" spans="1:7">
      <c r="A24" s="208">
        <v>3</v>
      </c>
      <c r="B24" s="225" t="s">
        <v>414</v>
      </c>
      <c r="C24" s="208"/>
      <c r="D24" s="224"/>
      <c r="E24" s="224">
        <v>159261</v>
      </c>
      <c r="F24" s="224"/>
      <c r="G24" s="224">
        <f t="shared" si="1"/>
        <v>159261</v>
      </c>
    </row>
    <row r="25" spans="1:7">
      <c r="A25" s="208">
        <v>4</v>
      </c>
      <c r="B25" s="56" t="s">
        <v>421</v>
      </c>
      <c r="C25" s="208"/>
      <c r="D25" s="224">
        <v>0</v>
      </c>
      <c r="E25" s="233">
        <v>89290</v>
      </c>
      <c r="F25" s="224"/>
      <c r="G25" s="224">
        <f t="shared" si="1"/>
        <v>89290</v>
      </c>
    </row>
    <row r="26" spans="1:7">
      <c r="A26" s="208">
        <v>5</v>
      </c>
      <c r="B26" s="56" t="s">
        <v>416</v>
      </c>
      <c r="C26" s="208"/>
      <c r="D26" s="224">
        <v>208359</v>
      </c>
      <c r="E26" s="224">
        <v>236148</v>
      </c>
      <c r="F26" s="224"/>
      <c r="G26" s="224">
        <f t="shared" si="1"/>
        <v>444507</v>
      </c>
    </row>
    <row r="27" spans="1:7">
      <c r="A27" s="208">
        <v>6</v>
      </c>
      <c r="B27" s="56" t="s">
        <v>417</v>
      </c>
      <c r="C27" s="208"/>
      <c r="D27" s="224">
        <v>183312</v>
      </c>
      <c r="E27" s="233">
        <v>87140</v>
      </c>
      <c r="F27" s="224"/>
      <c r="G27" s="224">
        <f t="shared" si="1"/>
        <v>270452</v>
      </c>
    </row>
    <row r="28" spans="1:7" ht="15.75" thickBot="1">
      <c r="A28" s="208">
        <v>7</v>
      </c>
      <c r="B28" s="56" t="s">
        <v>418</v>
      </c>
      <c r="C28" s="208"/>
      <c r="D28" s="224"/>
      <c r="E28" s="224">
        <v>28143</v>
      </c>
      <c r="F28" s="224"/>
      <c r="G28" s="224">
        <f t="shared" si="1"/>
        <v>28143</v>
      </c>
    </row>
    <row r="29" spans="1:7" ht="15.75" thickBot="1">
      <c r="A29" s="228"/>
      <c r="B29" s="229" t="s">
        <v>419</v>
      </c>
      <c r="C29" s="230"/>
      <c r="D29" s="231">
        <v>391671</v>
      </c>
      <c r="E29" s="231">
        <f>SUM(E22:E28)</f>
        <v>620482</v>
      </c>
      <c r="F29" s="231">
        <f>SUM(F22:F28)</f>
        <v>0</v>
      </c>
      <c r="G29" s="232">
        <f>SUM(G22:G28)</f>
        <v>1012153</v>
      </c>
    </row>
    <row r="30" spans="1:7" ht="15.75">
      <c r="B30" s="272" t="s">
        <v>422</v>
      </c>
      <c r="C30" s="272"/>
      <c r="D30" s="272"/>
      <c r="E30" s="272"/>
      <c r="F30" s="272"/>
      <c r="G30" s="272"/>
    </row>
    <row r="31" spans="1:7">
      <c r="G31" s="94" t="s">
        <v>406</v>
      </c>
    </row>
    <row r="32" spans="1:7">
      <c r="A32" s="273" t="s">
        <v>2</v>
      </c>
      <c r="B32" s="275" t="s">
        <v>407</v>
      </c>
      <c r="C32" s="273" t="s">
        <v>408</v>
      </c>
      <c r="D32" s="222" t="s">
        <v>409</v>
      </c>
      <c r="E32" s="273" t="s">
        <v>410</v>
      </c>
      <c r="F32" s="273" t="s">
        <v>411</v>
      </c>
      <c r="G32" s="222" t="s">
        <v>409</v>
      </c>
    </row>
    <row r="33" spans="1:7">
      <c r="A33" s="274"/>
      <c r="B33" s="276"/>
      <c r="C33" s="274"/>
      <c r="D33" s="223">
        <v>40543</v>
      </c>
      <c r="E33" s="274"/>
      <c r="F33" s="274"/>
      <c r="G33" s="223">
        <v>40908</v>
      </c>
    </row>
    <row r="34" spans="1:7">
      <c r="A34" s="208">
        <v>1</v>
      </c>
      <c r="B34" s="56" t="s">
        <v>412</v>
      </c>
      <c r="C34" s="208"/>
      <c r="D34" s="224"/>
      <c r="E34" s="234"/>
      <c r="F34" s="224"/>
      <c r="G34" s="224"/>
    </row>
    <row r="35" spans="1:7">
      <c r="A35" s="208">
        <v>2</v>
      </c>
      <c r="B35" s="56" t="s">
        <v>413</v>
      </c>
      <c r="C35" s="208"/>
      <c r="D35" s="224"/>
      <c r="E35" s="234">
        <f>E8-E23</f>
        <v>389500</v>
      </c>
      <c r="F35" s="224"/>
      <c r="G35" s="224">
        <f t="shared" ref="G35:G40" si="2">D35+E35-F35</f>
        <v>389500</v>
      </c>
    </row>
    <row r="36" spans="1:7">
      <c r="A36" s="208">
        <v>3</v>
      </c>
      <c r="B36" s="225" t="s">
        <v>414</v>
      </c>
      <c r="C36" s="208"/>
      <c r="D36" s="224"/>
      <c r="E36" s="234">
        <f>E9-E24</f>
        <v>637045</v>
      </c>
      <c r="F36" s="224"/>
      <c r="G36" s="224">
        <f t="shared" si="2"/>
        <v>637045</v>
      </c>
    </row>
    <row r="37" spans="1:7">
      <c r="A37" s="208">
        <v>4</v>
      </c>
      <c r="B37" s="56" t="s">
        <v>421</v>
      </c>
      <c r="C37" s="208"/>
      <c r="D37" s="224">
        <f>D10-D25</f>
        <v>446450</v>
      </c>
      <c r="E37" s="224"/>
      <c r="F37" s="17">
        <v>89290</v>
      </c>
      <c r="G37" s="224">
        <f t="shared" si="2"/>
        <v>357160</v>
      </c>
    </row>
    <row r="38" spans="1:7">
      <c r="A38" s="208">
        <v>5</v>
      </c>
      <c r="B38" s="56" t="s">
        <v>416</v>
      </c>
      <c r="C38" s="208"/>
      <c r="D38" s="224">
        <f>D11-D26</f>
        <v>1180741</v>
      </c>
      <c r="E38" s="224"/>
      <c r="F38" s="224">
        <v>236148</v>
      </c>
      <c r="G38" s="224">
        <f t="shared" si="2"/>
        <v>944593</v>
      </c>
    </row>
    <row r="39" spans="1:7">
      <c r="A39" s="208">
        <v>6</v>
      </c>
      <c r="B39" s="56" t="s">
        <v>417</v>
      </c>
      <c r="C39" s="208"/>
      <c r="D39" s="224">
        <f>D12-D27</f>
        <v>392892</v>
      </c>
      <c r="E39" s="224"/>
      <c r="F39" s="224">
        <v>78807</v>
      </c>
      <c r="G39" s="224">
        <f t="shared" si="2"/>
        <v>314085</v>
      </c>
    </row>
    <row r="40" spans="1:7">
      <c r="A40" s="208">
        <v>7</v>
      </c>
      <c r="B40" s="56" t="s">
        <v>418</v>
      </c>
      <c r="C40" s="208"/>
      <c r="D40" s="224">
        <f>D13-D28</f>
        <v>0</v>
      </c>
      <c r="E40" s="224">
        <f>E13-E28</f>
        <v>282018</v>
      </c>
      <c r="F40" s="224"/>
      <c r="G40" s="224">
        <f t="shared" si="2"/>
        <v>282018</v>
      </c>
    </row>
    <row r="41" spans="1:7" ht="15.75" thickBot="1">
      <c r="A41" s="208">
        <v>8</v>
      </c>
      <c r="B41" s="56"/>
      <c r="C41" s="208"/>
      <c r="D41" s="224"/>
      <c r="E41" s="224"/>
      <c r="F41" s="224"/>
      <c r="G41" s="224">
        <f>D41+E41</f>
        <v>0</v>
      </c>
    </row>
    <row r="42" spans="1:7" ht="15.75" thickBot="1">
      <c r="A42" s="228"/>
      <c r="B42" s="229" t="s">
        <v>419</v>
      </c>
      <c r="C42" s="230"/>
      <c r="D42" s="231">
        <v>108280</v>
      </c>
      <c r="E42" s="231">
        <f>SUM(E34:E41)</f>
        <v>1308563</v>
      </c>
      <c r="F42" s="231">
        <f>SUM(F34:F41)</f>
        <v>404245</v>
      </c>
      <c r="G42" s="232">
        <f>SUM(G34:G41)</f>
        <v>2924401</v>
      </c>
    </row>
    <row r="43" spans="1:7">
      <c r="A43" s="201"/>
      <c r="B43" s="201"/>
      <c r="C43" s="201"/>
      <c r="D43" s="201"/>
      <c r="E43" s="201"/>
      <c r="F43" s="235"/>
      <c r="G43" s="236"/>
    </row>
    <row r="44" spans="1:7">
      <c r="D44" s="2"/>
      <c r="G44" s="2"/>
    </row>
    <row r="45" spans="1:7" ht="15.75">
      <c r="E45" s="277" t="s">
        <v>209</v>
      </c>
      <c r="F45" s="277"/>
      <c r="G45" s="277"/>
    </row>
    <row r="46" spans="1:7">
      <c r="E46" s="278" t="s">
        <v>423</v>
      </c>
      <c r="F46" s="278"/>
      <c r="G46" s="278"/>
    </row>
  </sheetData>
  <mergeCells count="20">
    <mergeCell ref="E45:G45"/>
    <mergeCell ref="E46:G46"/>
    <mergeCell ref="B30:G30"/>
    <mergeCell ref="A32:A33"/>
    <mergeCell ref="B32:B33"/>
    <mergeCell ref="C32:C33"/>
    <mergeCell ref="E32:E33"/>
    <mergeCell ref="F32:F33"/>
    <mergeCell ref="B18:G18"/>
    <mergeCell ref="A20:A21"/>
    <mergeCell ref="B20:B21"/>
    <mergeCell ref="C20:C21"/>
    <mergeCell ref="E20:E21"/>
    <mergeCell ref="F20:F21"/>
    <mergeCell ref="B3:G3"/>
    <mergeCell ref="A5:A6"/>
    <mergeCell ref="B5:B6"/>
    <mergeCell ref="C5:C6"/>
    <mergeCell ref="E5:E6"/>
    <mergeCell ref="F5:F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11" workbookViewId="0">
      <selection activeCell="H33" sqref="H33"/>
    </sheetView>
  </sheetViews>
  <sheetFormatPr defaultRowHeight="15"/>
  <cols>
    <col min="1" max="1" width="5.140625" customWidth="1"/>
    <col min="2" max="2" width="45.140625" customWidth="1"/>
    <col min="4" max="4" width="15" customWidth="1"/>
    <col min="5" max="5" width="15.7109375" customWidth="1"/>
    <col min="8" max="8" width="16.140625" customWidth="1"/>
  </cols>
  <sheetData>
    <row r="1" spans="1:5" ht="18.75">
      <c r="A1" s="79"/>
      <c r="B1" s="79" t="s">
        <v>145</v>
      </c>
    </row>
    <row r="2" spans="1:5" ht="18.75">
      <c r="A2" s="79"/>
      <c r="B2" s="79" t="s">
        <v>146</v>
      </c>
    </row>
    <row r="3" spans="1:5" ht="18.75" thickBot="1">
      <c r="B3" s="65" t="s">
        <v>147</v>
      </c>
      <c r="D3" s="1"/>
      <c r="E3" s="2" t="s">
        <v>148</v>
      </c>
    </row>
    <row r="4" spans="1:5">
      <c r="A4" s="3" t="s">
        <v>2</v>
      </c>
      <c r="B4" s="4" t="s">
        <v>49</v>
      </c>
      <c r="C4" s="4" t="s">
        <v>4</v>
      </c>
      <c r="D4" s="5" t="s">
        <v>5</v>
      </c>
      <c r="E4" s="6" t="s">
        <v>6</v>
      </c>
    </row>
    <row r="5" spans="1:5">
      <c r="A5" s="7"/>
      <c r="B5" s="8"/>
      <c r="C5" s="8"/>
      <c r="D5" s="9" t="s">
        <v>7</v>
      </c>
      <c r="E5" s="10" t="s">
        <v>8</v>
      </c>
    </row>
    <row r="6" spans="1:5" ht="15.75">
      <c r="A6" s="11" t="s">
        <v>9</v>
      </c>
      <c r="B6" s="12" t="s">
        <v>50</v>
      </c>
      <c r="C6" s="13"/>
      <c r="D6" s="28">
        <f>D7+D8+D11+D23+D24</f>
        <v>225841775</v>
      </c>
      <c r="E6" s="29">
        <f>E7+E8+E11+E23+E24</f>
        <v>849083171</v>
      </c>
    </row>
    <row r="7" spans="1:5">
      <c r="A7" s="15"/>
      <c r="B7" s="21" t="s">
        <v>51</v>
      </c>
      <c r="C7" s="17"/>
      <c r="D7" s="20"/>
      <c r="E7" s="18"/>
    </row>
    <row r="8" spans="1:5">
      <c r="A8" s="15"/>
      <c r="B8" s="21" t="s">
        <v>52</v>
      </c>
      <c r="C8" s="17"/>
      <c r="D8" s="20">
        <f>SUM(D9:D10)</f>
        <v>0</v>
      </c>
      <c r="E8" s="18">
        <f>SUM(E9:E10)</f>
        <v>0</v>
      </c>
    </row>
    <row r="9" spans="1:5">
      <c r="A9" s="15"/>
      <c r="B9" s="17" t="s">
        <v>53</v>
      </c>
      <c r="C9" s="17"/>
      <c r="D9" s="20"/>
      <c r="E9" s="18"/>
    </row>
    <row r="10" spans="1:5">
      <c r="A10" s="15"/>
      <c r="B10" s="17" t="s">
        <v>54</v>
      </c>
      <c r="C10" s="17"/>
      <c r="D10" s="20"/>
      <c r="E10" s="18"/>
    </row>
    <row r="11" spans="1:5">
      <c r="A11" s="15"/>
      <c r="B11" s="21" t="s">
        <v>55</v>
      </c>
      <c r="C11" s="17">
        <v>6</v>
      </c>
      <c r="D11" s="30">
        <f>SUM(D12:D21)</f>
        <v>225841775</v>
      </c>
      <c r="E11" s="31">
        <f>E12+E13+E14+E15+E16+E17+E18+E19+E20+E21+E22</f>
        <v>849083171</v>
      </c>
    </row>
    <row r="12" spans="1:5">
      <c r="A12" s="15"/>
      <c r="B12" s="17" t="s">
        <v>56</v>
      </c>
      <c r="C12" s="17"/>
      <c r="D12" s="23">
        <v>224797455</v>
      </c>
      <c r="E12" s="18">
        <v>255131855</v>
      </c>
    </row>
    <row r="13" spans="1:5">
      <c r="A13" s="15"/>
      <c r="B13" s="17" t="s">
        <v>57</v>
      </c>
      <c r="C13" s="17"/>
      <c r="D13" s="20">
        <v>900257</v>
      </c>
      <c r="E13" s="18">
        <v>392094</v>
      </c>
    </row>
    <row r="14" spans="1:5">
      <c r="A14" s="15"/>
      <c r="B14" s="17" t="s">
        <v>58</v>
      </c>
      <c r="C14" s="17"/>
      <c r="D14" s="20">
        <v>97762</v>
      </c>
      <c r="E14" s="18">
        <v>165336</v>
      </c>
    </row>
    <row r="15" spans="1:5">
      <c r="A15" s="15"/>
      <c r="B15" s="17" t="s">
        <v>59</v>
      </c>
      <c r="C15" s="17"/>
      <c r="D15" s="20">
        <v>46301</v>
      </c>
      <c r="E15" s="18">
        <v>75941</v>
      </c>
    </row>
    <row r="16" spans="1:5">
      <c r="A16" s="15"/>
      <c r="B16" s="17" t="s">
        <v>60</v>
      </c>
      <c r="C16" s="17"/>
      <c r="D16" s="20"/>
      <c r="E16" s="18"/>
    </row>
    <row r="17" spans="1:5">
      <c r="A17" s="15"/>
      <c r="B17" s="17" t="s">
        <v>61</v>
      </c>
      <c r="C17" s="17"/>
      <c r="D17" s="20"/>
      <c r="E17" s="18">
        <v>1494334</v>
      </c>
    </row>
    <row r="18" spans="1:5">
      <c r="A18" s="15"/>
      <c r="B18" s="17" t="s">
        <v>62</v>
      </c>
      <c r="C18" s="17"/>
      <c r="D18" s="20"/>
      <c r="E18" s="18">
        <v>24000</v>
      </c>
    </row>
    <row r="19" spans="1:5">
      <c r="A19" s="15"/>
      <c r="B19" s="17" t="s">
        <v>63</v>
      </c>
      <c r="C19" s="17"/>
      <c r="D19" s="20"/>
      <c r="E19" s="18"/>
    </row>
    <row r="20" spans="1:5">
      <c r="A20" s="15"/>
      <c r="B20" s="17" t="s">
        <v>64</v>
      </c>
      <c r="C20" s="17"/>
      <c r="D20" s="20"/>
      <c r="E20" s="18"/>
    </row>
    <row r="21" spans="1:5">
      <c r="A21" s="15"/>
      <c r="B21" s="17" t="s">
        <v>65</v>
      </c>
      <c r="C21" s="17"/>
      <c r="D21" s="20"/>
      <c r="E21" s="18">
        <v>296306</v>
      </c>
    </row>
    <row r="22" spans="1:5">
      <c r="A22" s="15"/>
      <c r="B22" s="17" t="s">
        <v>150</v>
      </c>
      <c r="C22" s="17"/>
      <c r="D22" s="20"/>
      <c r="E22" s="18">
        <v>591503305</v>
      </c>
    </row>
    <row r="23" spans="1:5">
      <c r="A23" s="15"/>
      <c r="B23" s="21" t="s">
        <v>66</v>
      </c>
      <c r="C23" s="17"/>
      <c r="D23" s="20"/>
      <c r="E23" s="18"/>
    </row>
    <row r="24" spans="1:5">
      <c r="A24" s="15"/>
      <c r="B24" s="21" t="s">
        <v>67</v>
      </c>
      <c r="C24" s="17"/>
      <c r="D24" s="20"/>
      <c r="E24" s="18"/>
    </row>
    <row r="25" spans="1:5" ht="15.75">
      <c r="A25" s="11" t="s">
        <v>9</v>
      </c>
      <c r="B25" s="12" t="s">
        <v>68</v>
      </c>
      <c r="C25" s="17">
        <v>7</v>
      </c>
      <c r="D25" s="20">
        <f>D26+D30+D31+D32</f>
        <v>71325</v>
      </c>
      <c r="E25" s="18">
        <f>E26+E30+E31+E32</f>
        <v>501741</v>
      </c>
    </row>
    <row r="26" spans="1:5">
      <c r="A26" s="15"/>
      <c r="B26" s="21" t="s">
        <v>69</v>
      </c>
      <c r="C26" s="17"/>
      <c r="D26" s="20">
        <f>SUM(D27:D29)</f>
        <v>71325</v>
      </c>
      <c r="E26" s="18">
        <f>SUM(E27:E29)</f>
        <v>501741</v>
      </c>
    </row>
    <row r="27" spans="1:5">
      <c r="A27" s="15"/>
      <c r="B27" s="17" t="s">
        <v>70</v>
      </c>
      <c r="C27" s="17"/>
      <c r="D27" s="20">
        <v>71325</v>
      </c>
      <c r="E27" s="18">
        <v>501741</v>
      </c>
    </row>
    <row r="28" spans="1:5">
      <c r="A28" s="15"/>
      <c r="B28" s="17" t="s">
        <v>71</v>
      </c>
      <c r="C28" s="17"/>
      <c r="D28" s="20"/>
      <c r="E28" s="18"/>
    </row>
    <row r="29" spans="1:5">
      <c r="A29" s="15"/>
      <c r="B29" s="17" t="s">
        <v>29</v>
      </c>
      <c r="C29" s="17"/>
      <c r="D29" s="20"/>
      <c r="E29" s="18"/>
    </row>
    <row r="30" spans="1:5">
      <c r="A30" s="15"/>
      <c r="B30" s="21" t="s">
        <v>72</v>
      </c>
      <c r="C30" s="17"/>
      <c r="D30" s="20"/>
      <c r="E30" s="18"/>
    </row>
    <row r="31" spans="1:5">
      <c r="A31" s="15"/>
      <c r="B31" s="21" t="s">
        <v>73</v>
      </c>
      <c r="C31" s="17"/>
      <c r="D31" s="20"/>
      <c r="E31" s="18"/>
    </row>
    <row r="32" spans="1:5">
      <c r="A32" s="15"/>
      <c r="B32" s="21" t="s">
        <v>74</v>
      </c>
      <c r="C32" s="17"/>
      <c r="D32" s="20"/>
      <c r="E32" s="18"/>
    </row>
    <row r="33" spans="1:8" ht="15.75">
      <c r="A33" s="11"/>
      <c r="B33" s="32" t="s">
        <v>75</v>
      </c>
      <c r="C33" s="13"/>
      <c r="D33" s="33">
        <f>D25+D6</f>
        <v>225913100</v>
      </c>
      <c r="E33" s="29">
        <f>E25+E6</f>
        <v>849584912</v>
      </c>
    </row>
    <row r="34" spans="1:8" ht="15.75">
      <c r="A34" s="11" t="s">
        <v>35</v>
      </c>
      <c r="B34" s="12" t="s">
        <v>76</v>
      </c>
      <c r="C34" s="17">
        <v>8</v>
      </c>
      <c r="D34" s="34">
        <f>SUM(D35:D44)</f>
        <v>269407351</v>
      </c>
      <c r="E34" s="18">
        <f>SUM(E35:E44)</f>
        <v>153322323</v>
      </c>
    </row>
    <row r="35" spans="1:8">
      <c r="A35" s="15"/>
      <c r="B35" s="35" t="s">
        <v>77</v>
      </c>
      <c r="C35" s="17"/>
      <c r="D35" s="20"/>
      <c r="E35" s="18"/>
    </row>
    <row r="36" spans="1:8" ht="15.75">
      <c r="A36" s="11"/>
      <c r="B36" s="35" t="s">
        <v>78</v>
      </c>
      <c r="C36" s="13"/>
      <c r="D36" s="36"/>
      <c r="E36" s="29"/>
    </row>
    <row r="37" spans="1:8">
      <c r="A37" s="15"/>
      <c r="B37" s="17" t="s">
        <v>79</v>
      </c>
      <c r="C37" s="17"/>
      <c r="D37" s="20">
        <v>151660000</v>
      </c>
      <c r="E37" s="18">
        <v>19100000</v>
      </c>
    </row>
    <row r="38" spans="1:8">
      <c r="A38" s="15"/>
      <c r="B38" s="17" t="s">
        <v>80</v>
      </c>
      <c r="C38" s="17"/>
      <c r="D38" s="20"/>
      <c r="E38" s="18"/>
    </row>
    <row r="39" spans="1:8">
      <c r="A39" s="15"/>
      <c r="B39" s="17" t="s">
        <v>81</v>
      </c>
      <c r="C39" s="17"/>
      <c r="D39" s="20"/>
      <c r="E39" s="18"/>
      <c r="H39" s="63"/>
    </row>
    <row r="40" spans="1:8">
      <c r="A40" s="15"/>
      <c r="B40" s="17" t="s">
        <v>82</v>
      </c>
      <c r="C40" s="17"/>
      <c r="D40" s="20"/>
      <c r="E40" s="18"/>
      <c r="H40" s="63"/>
    </row>
    <row r="41" spans="1:8">
      <c r="A41" s="15"/>
      <c r="B41" s="17" t="s">
        <v>83</v>
      </c>
      <c r="C41" s="17"/>
      <c r="D41" s="20">
        <f>1000600+661723</f>
        <v>1662323</v>
      </c>
      <c r="E41" s="18">
        <v>1000600</v>
      </c>
      <c r="H41" s="63"/>
    </row>
    <row r="42" spans="1:8">
      <c r="A42" s="15"/>
      <c r="B42" s="17" t="s">
        <v>84</v>
      </c>
      <c r="C42" s="17"/>
      <c r="D42" s="20"/>
      <c r="E42" s="18"/>
      <c r="H42" s="63"/>
    </row>
    <row r="43" spans="1:8">
      <c r="A43" s="15"/>
      <c r="B43" s="17" t="s">
        <v>85</v>
      </c>
      <c r="C43" s="17"/>
      <c r="D43" s="20"/>
      <c r="E43" s="18"/>
      <c r="H43" s="63"/>
    </row>
    <row r="44" spans="1:8">
      <c r="A44" s="15"/>
      <c r="B44" s="17" t="s">
        <v>86</v>
      </c>
      <c r="C44" s="17"/>
      <c r="D44" s="20">
        <v>116085028</v>
      </c>
      <c r="E44" s="18">
        <v>133221723</v>
      </c>
      <c r="H44" s="2"/>
    </row>
    <row r="45" spans="1:8" ht="16.5" thickBot="1">
      <c r="A45" s="25"/>
      <c r="B45" s="26" t="s">
        <v>87</v>
      </c>
      <c r="C45" s="27"/>
      <c r="D45" s="37">
        <f>D34+D33</f>
        <v>495320451</v>
      </c>
      <c r="E45" s="38">
        <f>E34+E33</f>
        <v>1002907235</v>
      </c>
      <c r="H45" s="2"/>
    </row>
    <row r="46" spans="1:8" ht="15.75">
      <c r="A46" s="39"/>
      <c r="B46" s="40"/>
      <c r="C46" s="39"/>
      <c r="D46" s="41">
        <f>AKTIVI!D46</f>
        <v>495320451</v>
      </c>
      <c r="E46" s="41">
        <f>AKTIVI!E46</f>
        <v>1002907235</v>
      </c>
    </row>
    <row r="47" spans="1:8">
      <c r="D47" s="2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topLeftCell="A14" workbookViewId="0">
      <selection activeCell="A3" sqref="A3:D49"/>
    </sheetView>
  </sheetViews>
  <sheetFormatPr defaultRowHeight="15"/>
  <cols>
    <col min="1" max="1" width="5.5703125" customWidth="1"/>
    <col min="2" max="2" width="51.140625" customWidth="1"/>
    <col min="3" max="3" width="14.7109375" customWidth="1"/>
    <col min="4" max="4" width="16.42578125" customWidth="1"/>
    <col min="5" max="5" width="10.140625" bestFit="1" customWidth="1"/>
    <col min="7" max="7" width="20" customWidth="1"/>
    <col min="9" max="9" width="10.5703125" bestFit="1" customWidth="1"/>
  </cols>
  <sheetData>
    <row r="1" spans="1:4" ht="18.75">
      <c r="B1" s="79" t="s">
        <v>145</v>
      </c>
    </row>
    <row r="2" spans="1:4" ht="18.75">
      <c r="B2" s="79" t="s">
        <v>146</v>
      </c>
    </row>
    <row r="3" spans="1:4" ht="18">
      <c r="B3" s="65" t="s">
        <v>170</v>
      </c>
      <c r="D3" s="2"/>
    </row>
    <row r="4" spans="1:4" ht="15.75" thickBot="1">
      <c r="B4" t="s">
        <v>88</v>
      </c>
      <c r="C4" s="1" t="s">
        <v>1</v>
      </c>
      <c r="D4" s="2"/>
    </row>
    <row r="5" spans="1:4">
      <c r="A5" s="3" t="s">
        <v>2</v>
      </c>
      <c r="B5" s="4" t="s">
        <v>89</v>
      </c>
      <c r="C5" s="4" t="s">
        <v>5</v>
      </c>
      <c r="D5" s="6" t="s">
        <v>6</v>
      </c>
    </row>
    <row r="6" spans="1:4">
      <c r="A6" s="7"/>
      <c r="B6" s="8"/>
      <c r="C6" s="8" t="s">
        <v>7</v>
      </c>
      <c r="D6" s="10" t="s">
        <v>8</v>
      </c>
    </row>
    <row r="7" spans="1:4">
      <c r="A7" s="42">
        <v>1</v>
      </c>
      <c r="B7" s="43" t="s">
        <v>90</v>
      </c>
      <c r="C7" s="44">
        <v>210149524</v>
      </c>
      <c r="D7" s="45">
        <v>382436981</v>
      </c>
    </row>
    <row r="8" spans="1:4">
      <c r="A8" s="42">
        <v>2</v>
      </c>
      <c r="B8" s="43" t="s">
        <v>91</v>
      </c>
      <c r="C8" s="46"/>
      <c r="D8" s="47"/>
    </row>
    <row r="9" spans="1:4">
      <c r="A9" s="42">
        <v>3</v>
      </c>
      <c r="B9" s="43" t="s">
        <v>92</v>
      </c>
      <c r="C9" s="46"/>
      <c r="D9" s="47"/>
    </row>
    <row r="10" spans="1:4">
      <c r="A10" s="42">
        <v>4</v>
      </c>
      <c r="B10" s="43" t="s">
        <v>93</v>
      </c>
      <c r="C10" s="44">
        <v>12617741</v>
      </c>
      <c r="D10" s="45">
        <v>-59624282</v>
      </c>
    </row>
    <row r="11" spans="1:4">
      <c r="A11" s="42"/>
      <c r="B11" s="43"/>
      <c r="C11" s="44"/>
      <c r="D11" s="45"/>
    </row>
    <row r="12" spans="1:4">
      <c r="A12" s="42">
        <v>5</v>
      </c>
      <c r="B12" s="43" t="s">
        <v>94</v>
      </c>
      <c r="C12" s="44">
        <f>C13+C14</f>
        <v>8753161</v>
      </c>
      <c r="D12" s="45">
        <f>D13+D14</f>
        <v>-11974789</v>
      </c>
    </row>
    <row r="13" spans="1:4">
      <c r="A13" s="42"/>
      <c r="B13" s="43" t="s">
        <v>95</v>
      </c>
      <c r="C13" s="46">
        <v>7890218</v>
      </c>
      <c r="D13" s="47">
        <v>-10781408</v>
      </c>
    </row>
    <row r="14" spans="1:4">
      <c r="A14" s="42"/>
      <c r="B14" s="43" t="s">
        <v>96</v>
      </c>
      <c r="C14" s="46">
        <v>862943</v>
      </c>
      <c r="D14" s="47">
        <v>-1193381</v>
      </c>
    </row>
    <row r="15" spans="1:4">
      <c r="A15" s="42"/>
      <c r="B15" s="43"/>
      <c r="C15" s="46"/>
      <c r="D15" s="47"/>
    </row>
    <row r="16" spans="1:4">
      <c r="A16" s="42">
        <v>6</v>
      </c>
      <c r="B16" s="43" t="s">
        <v>97</v>
      </c>
      <c r="C16" s="44">
        <v>620482</v>
      </c>
      <c r="D16" s="45">
        <v>-292945</v>
      </c>
    </row>
    <row r="17" spans="1:7">
      <c r="A17" s="42"/>
      <c r="B17" s="43"/>
      <c r="C17" s="44"/>
      <c r="D17" s="45"/>
    </row>
    <row r="18" spans="1:7">
      <c r="A18" s="42">
        <v>7</v>
      </c>
      <c r="B18" s="43" t="s">
        <v>98</v>
      </c>
      <c r="C18" s="44">
        <v>58864646</v>
      </c>
      <c r="D18" s="45">
        <v>-162379855</v>
      </c>
      <c r="G18" s="2"/>
    </row>
    <row r="19" spans="1:7">
      <c r="A19" s="42"/>
      <c r="B19" s="43"/>
      <c r="C19" s="44"/>
      <c r="D19" s="45"/>
    </row>
    <row r="20" spans="1:7">
      <c r="A20" s="48">
        <v>8</v>
      </c>
      <c r="B20" s="16" t="s">
        <v>99</v>
      </c>
      <c r="C20" s="44">
        <f>C10+C12+C16+C18</f>
        <v>80856030</v>
      </c>
      <c r="D20" s="45">
        <f>D10+D12+D16+D18</f>
        <v>-234271871</v>
      </c>
    </row>
    <row r="21" spans="1:7">
      <c r="A21" s="48"/>
      <c r="B21" s="16"/>
      <c r="C21" s="44"/>
      <c r="D21" s="45"/>
      <c r="G21" s="2"/>
    </row>
    <row r="22" spans="1:7">
      <c r="A22" s="48">
        <v>9</v>
      </c>
      <c r="B22" s="16" t="s">
        <v>100</v>
      </c>
      <c r="C22" s="44">
        <f>C7-C20</f>
        <v>129293494</v>
      </c>
      <c r="D22" s="45">
        <f>D7+D20</f>
        <v>148165110</v>
      </c>
      <c r="G22" s="2"/>
    </row>
    <row r="23" spans="1:7">
      <c r="A23" s="48"/>
      <c r="B23" s="16"/>
      <c r="C23" s="44"/>
      <c r="D23" s="45"/>
      <c r="G23" s="2"/>
    </row>
    <row r="24" spans="1:7">
      <c r="A24" s="42">
        <v>10</v>
      </c>
      <c r="B24" s="43" t="s">
        <v>101</v>
      </c>
      <c r="C24" s="46"/>
      <c r="D24" s="47"/>
      <c r="G24" s="80"/>
    </row>
    <row r="25" spans="1:7">
      <c r="A25" s="42">
        <v>11</v>
      </c>
      <c r="B25" s="43" t="s">
        <v>102</v>
      </c>
      <c r="C25" s="46"/>
      <c r="D25" s="47"/>
    </row>
    <row r="26" spans="1:7">
      <c r="A26" s="42">
        <v>12</v>
      </c>
      <c r="B26" s="43" t="s">
        <v>103</v>
      </c>
      <c r="C26" s="46"/>
      <c r="D26" s="47">
        <f>D28+D29</f>
        <v>3410</v>
      </c>
    </row>
    <row r="27" spans="1:7">
      <c r="A27" s="42"/>
      <c r="B27" s="43" t="s">
        <v>104</v>
      </c>
      <c r="C27" s="46"/>
      <c r="D27" s="47"/>
    </row>
    <row r="28" spans="1:7">
      <c r="A28" s="42"/>
      <c r="B28" s="43" t="s">
        <v>105</v>
      </c>
      <c r="C28" s="46">
        <v>1175</v>
      </c>
      <c r="D28" s="47">
        <v>-48218</v>
      </c>
    </row>
    <row r="29" spans="1:7">
      <c r="A29" s="42"/>
      <c r="B29" s="43" t="s">
        <v>106</v>
      </c>
      <c r="C29" s="46"/>
      <c r="D29" s="47">
        <v>51628</v>
      </c>
    </row>
    <row r="30" spans="1:7">
      <c r="A30" s="42"/>
      <c r="B30" s="43" t="s">
        <v>107</v>
      </c>
      <c r="C30" s="46">
        <v>-34949</v>
      </c>
      <c r="D30" s="47"/>
      <c r="G30" s="2">
        <f>C7-C20+C32</f>
        <v>129259720</v>
      </c>
    </row>
    <row r="31" spans="1:7">
      <c r="A31" s="42"/>
      <c r="B31" s="43"/>
      <c r="C31" s="46"/>
      <c r="D31" s="47"/>
    </row>
    <row r="32" spans="1:7">
      <c r="A32" s="48">
        <v>13</v>
      </c>
      <c r="B32" s="16" t="s">
        <v>108</v>
      </c>
      <c r="C32" s="46">
        <f>SUM(C24:C30)</f>
        <v>-33774</v>
      </c>
      <c r="D32" s="47">
        <f>D24+D25+D26</f>
        <v>3410</v>
      </c>
    </row>
    <row r="33" spans="1:4">
      <c r="A33" s="48"/>
      <c r="B33" s="16"/>
      <c r="C33" s="46"/>
      <c r="D33" s="47"/>
    </row>
    <row r="34" spans="1:4">
      <c r="A34" s="48">
        <v>14</v>
      </c>
      <c r="B34" s="16" t="s">
        <v>109</v>
      </c>
      <c r="C34" s="44">
        <f>C22+C32</f>
        <v>129259720</v>
      </c>
      <c r="D34" s="45">
        <f>D22+D32</f>
        <v>148168520</v>
      </c>
    </row>
    <row r="35" spans="1:4">
      <c r="A35" s="48"/>
      <c r="B35" s="16" t="s">
        <v>110</v>
      </c>
      <c r="C35" s="44">
        <v>2487208</v>
      </c>
      <c r="D35" s="49"/>
    </row>
    <row r="36" spans="1:4">
      <c r="A36" s="42">
        <v>15</v>
      </c>
      <c r="B36" s="43" t="s">
        <v>111</v>
      </c>
      <c r="C36" s="44">
        <v>13174692</v>
      </c>
      <c r="D36" s="45">
        <v>14946797</v>
      </c>
    </row>
    <row r="37" spans="1:4">
      <c r="A37" s="48">
        <v>16</v>
      </c>
      <c r="B37" s="16" t="s">
        <v>112</v>
      </c>
      <c r="C37" s="44">
        <f>C34-C36</f>
        <v>116085028</v>
      </c>
      <c r="D37" s="45">
        <f>D34-D36</f>
        <v>133221723</v>
      </c>
    </row>
    <row r="38" spans="1:4" ht="15.75" thickBot="1">
      <c r="A38" s="50">
        <v>17</v>
      </c>
      <c r="B38" s="51" t="s">
        <v>113</v>
      </c>
      <c r="C38" s="52"/>
      <c r="D38" s="53"/>
    </row>
    <row r="40" spans="1:4">
      <c r="C40" s="2">
        <v>1921000</v>
      </c>
      <c r="D40" s="2" t="s">
        <v>172</v>
      </c>
    </row>
    <row r="41" spans="1:4">
      <c r="C41" s="80">
        <v>386447</v>
      </c>
      <c r="D41" s="2" t="s">
        <v>172</v>
      </c>
    </row>
    <row r="42" spans="1:4">
      <c r="C42" s="2">
        <v>20500</v>
      </c>
      <c r="D42" t="s">
        <v>173</v>
      </c>
    </row>
    <row r="43" spans="1:4">
      <c r="C43" s="2">
        <v>159261</v>
      </c>
      <c r="D43" t="s">
        <v>173</v>
      </c>
    </row>
    <row r="44" spans="1:4">
      <c r="C44" s="80">
        <f>SUM(C40:C43)</f>
        <v>2487208</v>
      </c>
      <c r="D44" s="81"/>
    </row>
    <row r="46" spans="1:4">
      <c r="C46" s="2">
        <f>C34+C35</f>
        <v>131746928</v>
      </c>
      <c r="D46" s="80">
        <f>C46*0.1</f>
        <v>13174692.800000001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0"/>
  <sheetViews>
    <sheetView topLeftCell="A7" workbookViewId="0">
      <selection sqref="A1:D43"/>
    </sheetView>
  </sheetViews>
  <sheetFormatPr defaultRowHeight="15"/>
  <cols>
    <col min="2" max="2" width="42" customWidth="1"/>
    <col min="3" max="3" width="22.42578125" customWidth="1"/>
    <col min="4" max="4" width="16.85546875" customWidth="1"/>
    <col min="7" max="7" width="26.5703125" customWidth="1"/>
  </cols>
  <sheetData>
    <row r="1" spans="1:7" ht="18.75">
      <c r="B1" s="79" t="s">
        <v>145</v>
      </c>
    </row>
    <row r="2" spans="1:7" ht="18.75">
      <c r="B2" s="79" t="s">
        <v>146</v>
      </c>
    </row>
    <row r="3" spans="1:7" ht="18.75" thickBot="1">
      <c r="B3" s="65" t="s">
        <v>151</v>
      </c>
      <c r="D3" s="1"/>
      <c r="E3" s="1"/>
    </row>
    <row r="4" spans="1:7">
      <c r="A4" s="66"/>
      <c r="B4" s="54" t="s">
        <v>114</v>
      </c>
      <c r="C4" s="5" t="s">
        <v>5</v>
      </c>
      <c r="D4" s="6" t="s">
        <v>6</v>
      </c>
    </row>
    <row r="5" spans="1:7">
      <c r="A5" s="67"/>
      <c r="B5" s="8"/>
      <c r="C5" s="9" t="s">
        <v>7</v>
      </c>
      <c r="D5" s="10" t="s">
        <v>8</v>
      </c>
    </row>
    <row r="6" spans="1:7" ht="15.75">
      <c r="A6" s="17" t="s">
        <v>9</v>
      </c>
      <c r="B6" s="55" t="s">
        <v>115</v>
      </c>
      <c r="C6" s="14">
        <f>C7+C9+C10+C13+C14+C15+C16+C17+C20</f>
        <v>9411133</v>
      </c>
      <c r="D6" s="14">
        <f>D7+D9+D11+D13+D14+D15+D16+D17+D18+D19+D20+D21</f>
        <v>-4713876</v>
      </c>
    </row>
    <row r="7" spans="1:7">
      <c r="A7" s="17">
        <v>1</v>
      </c>
      <c r="B7" s="56" t="s">
        <v>116</v>
      </c>
      <c r="C7" s="22">
        <v>129293494</v>
      </c>
      <c r="D7" s="18">
        <v>148165110</v>
      </c>
    </row>
    <row r="8" spans="1:7">
      <c r="A8" s="17"/>
      <c r="B8" s="56" t="s">
        <v>117</v>
      </c>
      <c r="C8" s="20"/>
      <c r="D8" s="18"/>
      <c r="G8" s="80"/>
    </row>
    <row r="9" spans="1:7">
      <c r="A9" s="17">
        <v>2</v>
      </c>
      <c r="B9" s="57" t="s">
        <v>118</v>
      </c>
      <c r="C9" s="22">
        <v>620482</v>
      </c>
      <c r="D9" s="18">
        <v>292945</v>
      </c>
      <c r="G9" s="80"/>
    </row>
    <row r="10" spans="1:7">
      <c r="A10" s="17">
        <v>3</v>
      </c>
      <c r="B10" s="83" t="s">
        <v>171</v>
      </c>
      <c r="C10" s="22">
        <v>381987</v>
      </c>
      <c r="D10" s="18"/>
      <c r="G10" s="80"/>
    </row>
    <row r="11" spans="1:7">
      <c r="A11" s="17"/>
      <c r="B11" s="57" t="s">
        <v>152</v>
      </c>
      <c r="C11" s="22"/>
      <c r="D11" s="18">
        <v>51628</v>
      </c>
      <c r="G11" s="80"/>
    </row>
    <row r="12" spans="1:7">
      <c r="A12" s="17"/>
      <c r="B12" s="57" t="s">
        <v>119</v>
      </c>
      <c r="C12" s="20"/>
      <c r="D12" s="18"/>
      <c r="G12" s="80"/>
    </row>
    <row r="13" spans="1:7">
      <c r="A13" s="17"/>
      <c r="B13" s="57" t="s">
        <v>120</v>
      </c>
      <c r="C13" s="20">
        <v>-33774</v>
      </c>
      <c r="D13" s="18">
        <v>-48218</v>
      </c>
      <c r="E13" s="2"/>
      <c r="G13" s="80"/>
    </row>
    <row r="14" spans="1:7">
      <c r="A14" s="17"/>
      <c r="B14" s="56" t="s">
        <v>121</v>
      </c>
      <c r="C14" s="22">
        <v>473240688</v>
      </c>
      <c r="D14" s="18">
        <v>-433043453</v>
      </c>
      <c r="G14" s="80"/>
    </row>
    <row r="15" spans="1:7">
      <c r="A15" s="17"/>
      <c r="B15" s="56" t="s">
        <v>122</v>
      </c>
      <c r="C15" s="22">
        <v>5322979</v>
      </c>
      <c r="D15" s="18">
        <v>-2547298</v>
      </c>
      <c r="G15" s="80"/>
    </row>
    <row r="16" spans="1:7">
      <c r="A16" s="17"/>
      <c r="B16" s="56" t="s">
        <v>123</v>
      </c>
      <c r="C16" s="22">
        <v>-623241396</v>
      </c>
      <c r="D16" s="18">
        <v>296412633</v>
      </c>
      <c r="G16" s="80"/>
    </row>
    <row r="17" spans="1:7">
      <c r="A17" s="17"/>
      <c r="B17" s="56" t="s">
        <v>124</v>
      </c>
      <c r="C17" s="22">
        <v>36904007</v>
      </c>
      <c r="D17" s="18">
        <v>1496409</v>
      </c>
      <c r="G17" s="80"/>
    </row>
    <row r="18" spans="1:7">
      <c r="A18" s="17"/>
      <c r="B18" s="56" t="s">
        <v>125</v>
      </c>
      <c r="C18" s="20"/>
      <c r="D18" s="18"/>
      <c r="G18" s="80"/>
    </row>
    <row r="19" spans="1:7">
      <c r="A19" s="17"/>
      <c r="B19" s="56" t="s">
        <v>126</v>
      </c>
      <c r="C19" s="20"/>
      <c r="D19" s="18"/>
      <c r="G19" s="80"/>
    </row>
    <row r="20" spans="1:7">
      <c r="A20" s="17"/>
      <c r="B20" s="56" t="s">
        <v>127</v>
      </c>
      <c r="C20" s="22">
        <v>-13077334</v>
      </c>
      <c r="D20" s="18">
        <v>-15493632</v>
      </c>
      <c r="G20" s="80"/>
    </row>
    <row r="21" spans="1:7">
      <c r="A21" s="17"/>
      <c r="B21" s="56" t="s">
        <v>128</v>
      </c>
      <c r="C21" s="20"/>
      <c r="D21" s="18"/>
      <c r="G21" s="64"/>
    </row>
    <row r="22" spans="1:7">
      <c r="A22" s="17" t="s">
        <v>35</v>
      </c>
      <c r="B22" s="55" t="s">
        <v>129</v>
      </c>
      <c r="C22" s="58">
        <f>C24</f>
        <v>-1524800</v>
      </c>
      <c r="D22" s="58">
        <f>D24</f>
        <v>-1974683</v>
      </c>
    </row>
    <row r="23" spans="1:7">
      <c r="A23" s="17"/>
      <c r="B23" s="56" t="s">
        <v>130</v>
      </c>
      <c r="C23" s="20"/>
      <c r="D23" s="18"/>
      <c r="G23" s="80"/>
    </row>
    <row r="24" spans="1:7">
      <c r="A24" s="17"/>
      <c r="B24" s="56" t="s">
        <v>131</v>
      </c>
      <c r="C24" s="20">
        <v>-1524800</v>
      </c>
      <c r="D24" s="18">
        <v>-1974683</v>
      </c>
      <c r="G24" s="80"/>
    </row>
    <row r="25" spans="1:7">
      <c r="A25" s="17"/>
      <c r="B25" s="56" t="s">
        <v>132</v>
      </c>
      <c r="C25" s="20"/>
      <c r="D25" s="18"/>
      <c r="G25" s="80"/>
    </row>
    <row r="26" spans="1:7">
      <c r="A26" s="17"/>
      <c r="B26" s="56" t="s">
        <v>133</v>
      </c>
      <c r="C26" s="20"/>
      <c r="D26" s="18"/>
      <c r="G26" s="80"/>
    </row>
    <row r="27" spans="1:7">
      <c r="A27" s="17"/>
      <c r="B27" s="56" t="s">
        <v>134</v>
      </c>
      <c r="C27" s="20"/>
      <c r="D27" s="18"/>
      <c r="G27" s="80"/>
    </row>
    <row r="28" spans="1:7">
      <c r="A28" s="17"/>
      <c r="B28" s="56" t="s">
        <v>135</v>
      </c>
      <c r="C28" s="20"/>
      <c r="D28" s="18"/>
      <c r="G28" s="80"/>
    </row>
    <row r="29" spans="1:7">
      <c r="A29" s="17"/>
      <c r="B29" s="56" t="s">
        <v>128</v>
      </c>
      <c r="C29" s="20"/>
      <c r="D29" s="18"/>
      <c r="G29" s="80"/>
    </row>
    <row r="30" spans="1:7">
      <c r="A30" s="17" t="s">
        <v>153</v>
      </c>
      <c r="B30" s="55" t="s">
        <v>136</v>
      </c>
      <c r="C30" s="58">
        <v>-430417</v>
      </c>
      <c r="D30" s="58">
        <f>D33</f>
        <v>501741</v>
      </c>
    </row>
    <row r="31" spans="1:7">
      <c r="A31" s="17"/>
      <c r="B31" s="56" t="s">
        <v>137</v>
      </c>
      <c r="C31" s="20"/>
      <c r="D31" s="18"/>
      <c r="G31" s="80"/>
    </row>
    <row r="32" spans="1:7">
      <c r="A32" s="17"/>
      <c r="B32" s="56" t="s">
        <v>138</v>
      </c>
      <c r="C32" s="20"/>
      <c r="D32" s="18"/>
      <c r="G32" s="80"/>
    </row>
    <row r="33" spans="1:7">
      <c r="A33" s="17"/>
      <c r="B33" s="56" t="s">
        <v>139</v>
      </c>
      <c r="C33" s="20">
        <v>-430420</v>
      </c>
      <c r="D33" s="18">
        <v>501741</v>
      </c>
      <c r="G33" s="64"/>
    </row>
    <row r="34" spans="1:7" ht="15.75">
      <c r="A34" s="17"/>
      <c r="B34" s="56" t="s">
        <v>140</v>
      </c>
      <c r="C34" s="28"/>
      <c r="D34" s="29"/>
    </row>
    <row r="35" spans="1:7">
      <c r="A35" s="17"/>
      <c r="B35" s="56" t="s">
        <v>141</v>
      </c>
      <c r="C35" s="20"/>
      <c r="D35" s="18"/>
      <c r="G35" s="64"/>
    </row>
    <row r="36" spans="1:7">
      <c r="A36" s="17"/>
      <c r="B36" s="55" t="s">
        <v>142</v>
      </c>
      <c r="C36" s="20">
        <f>C6+C22+C30</f>
        <v>7455916</v>
      </c>
      <c r="D36" s="20">
        <f>D6+D22+D30</f>
        <v>-6186818</v>
      </c>
      <c r="G36" s="64"/>
    </row>
    <row r="37" spans="1:7" ht="15.75">
      <c r="A37" s="17"/>
      <c r="B37" s="55" t="s">
        <v>143</v>
      </c>
      <c r="C37" s="59">
        <v>3137851</v>
      </c>
      <c r="D37" s="29">
        <v>9324669</v>
      </c>
      <c r="G37" s="64"/>
    </row>
    <row r="38" spans="1:7" ht="15.75" thickBot="1">
      <c r="A38" s="17"/>
      <c r="B38" s="60" t="s">
        <v>144</v>
      </c>
      <c r="C38" s="61">
        <f>SUM(C36:C37)</f>
        <v>10593767</v>
      </c>
      <c r="D38" s="62">
        <f>SUM(D36:D37)</f>
        <v>3137851</v>
      </c>
      <c r="G38" s="64"/>
    </row>
    <row r="39" spans="1:7">
      <c r="C39" s="2">
        <v>10593767</v>
      </c>
      <c r="D39" s="2">
        <v>3137851</v>
      </c>
      <c r="G39" s="64"/>
    </row>
    <row r="40" spans="1:7">
      <c r="C40" s="2">
        <f>C39-C38</f>
        <v>0</v>
      </c>
      <c r="D40" s="2">
        <f>C38-C37</f>
        <v>7455916</v>
      </c>
      <c r="G40" s="64"/>
    </row>
    <row r="41" spans="1:7">
      <c r="C41" s="2"/>
      <c r="D41" s="2"/>
    </row>
    <row r="42" spans="1:7">
      <c r="C42" s="2"/>
      <c r="D42" s="2"/>
    </row>
    <row r="43" spans="1:7">
      <c r="C43" s="2"/>
      <c r="D43" s="2"/>
    </row>
    <row r="49" spans="1:4" ht="18.75">
      <c r="B49" s="79" t="s">
        <v>145</v>
      </c>
    </row>
    <row r="50" spans="1:4" ht="18.75">
      <c r="B50" s="79" t="s">
        <v>146</v>
      </c>
    </row>
    <row r="51" spans="1:4" ht="18.75" thickBot="1">
      <c r="B51" s="65" t="s">
        <v>151</v>
      </c>
      <c r="D51" s="1"/>
    </row>
    <row r="52" spans="1:4">
      <c r="A52" s="66"/>
      <c r="B52" s="54" t="s">
        <v>114</v>
      </c>
      <c r="C52" s="5" t="s">
        <v>5</v>
      </c>
      <c r="D52" s="6" t="s">
        <v>6</v>
      </c>
    </row>
    <row r="53" spans="1:4">
      <c r="A53" s="67"/>
      <c r="B53" s="8"/>
      <c r="C53" s="9" t="s">
        <v>7</v>
      </c>
      <c r="D53" s="10" t="s">
        <v>8</v>
      </c>
    </row>
    <row r="54" spans="1:4" ht="15.75">
      <c r="A54" s="17" t="s">
        <v>9</v>
      </c>
      <c r="B54" s="55" t="s">
        <v>115</v>
      </c>
      <c r="C54" s="14">
        <f>C55+C57+C58+C60+C61+C62+C63+C64+C65+C66+C67+C68</f>
        <v>0</v>
      </c>
      <c r="D54" s="14">
        <f>D55+D57+D58+D60+D61+D62+D63+D64+D65+D66+D67+D68</f>
        <v>-4713876</v>
      </c>
    </row>
    <row r="55" spans="1:4">
      <c r="A55" s="17">
        <v>1</v>
      </c>
      <c r="B55" s="56" t="s">
        <v>116</v>
      </c>
      <c r="C55" s="22"/>
      <c r="D55" s="18">
        <v>148165110</v>
      </c>
    </row>
    <row r="56" spans="1:4">
      <c r="A56" s="17"/>
      <c r="B56" s="56" t="s">
        <v>117</v>
      </c>
      <c r="C56" s="20"/>
      <c r="D56" s="18"/>
    </row>
    <row r="57" spans="1:4">
      <c r="A57" s="17">
        <v>2</v>
      </c>
      <c r="B57" s="57" t="s">
        <v>118</v>
      </c>
      <c r="C57" s="22"/>
      <c r="D57" s="18">
        <v>292945</v>
      </c>
    </row>
    <row r="58" spans="1:4">
      <c r="A58" s="17"/>
      <c r="B58" s="57" t="s">
        <v>152</v>
      </c>
      <c r="C58" s="22"/>
      <c r="D58" s="18">
        <v>51628</v>
      </c>
    </row>
    <row r="59" spans="1:4">
      <c r="A59" s="17"/>
      <c r="B59" s="57" t="s">
        <v>119</v>
      </c>
      <c r="C59" s="20"/>
      <c r="D59" s="18"/>
    </row>
    <row r="60" spans="1:4">
      <c r="A60" s="17"/>
      <c r="B60" s="57" t="s">
        <v>120</v>
      </c>
      <c r="C60" s="20"/>
      <c r="D60" s="18">
        <v>-48218</v>
      </c>
    </row>
    <row r="61" spans="1:4">
      <c r="A61" s="17"/>
      <c r="B61" s="56" t="s">
        <v>121</v>
      </c>
      <c r="C61" s="22"/>
      <c r="D61" s="18">
        <v>-433043453</v>
      </c>
    </row>
    <row r="62" spans="1:4">
      <c r="A62" s="17"/>
      <c r="B62" s="56" t="s">
        <v>122</v>
      </c>
      <c r="C62" s="22"/>
      <c r="D62" s="18">
        <v>-2547298</v>
      </c>
    </row>
    <row r="63" spans="1:4">
      <c r="A63" s="17"/>
      <c r="B63" s="56" t="s">
        <v>123</v>
      </c>
      <c r="C63" s="22"/>
      <c r="D63" s="18">
        <v>296412633</v>
      </c>
    </row>
    <row r="64" spans="1:4">
      <c r="A64" s="17"/>
      <c r="B64" s="56" t="s">
        <v>124</v>
      </c>
      <c r="C64" s="22"/>
      <c r="D64" s="18">
        <v>1496409</v>
      </c>
    </row>
    <row r="65" spans="1:4">
      <c r="A65" s="17"/>
      <c r="B65" s="56" t="s">
        <v>125</v>
      </c>
      <c r="C65" s="20"/>
      <c r="D65" s="18"/>
    </row>
    <row r="66" spans="1:4">
      <c r="A66" s="17"/>
      <c r="B66" s="56" t="s">
        <v>126</v>
      </c>
      <c r="C66" s="20"/>
      <c r="D66" s="18"/>
    </row>
    <row r="67" spans="1:4">
      <c r="A67" s="17"/>
      <c r="B67" s="56" t="s">
        <v>127</v>
      </c>
      <c r="C67" s="22"/>
      <c r="D67" s="18">
        <v>-15493632</v>
      </c>
    </row>
    <row r="68" spans="1:4">
      <c r="A68" s="17"/>
      <c r="B68" s="56" t="s">
        <v>128</v>
      </c>
      <c r="C68" s="20"/>
      <c r="D68" s="18"/>
    </row>
    <row r="69" spans="1:4">
      <c r="A69" s="17" t="s">
        <v>35</v>
      </c>
      <c r="B69" s="55" t="s">
        <v>129</v>
      </c>
      <c r="C69" s="58"/>
      <c r="D69" s="58">
        <f>D71</f>
        <v>-1974683</v>
      </c>
    </row>
    <row r="70" spans="1:4">
      <c r="A70" s="17"/>
      <c r="B70" s="56" t="s">
        <v>130</v>
      </c>
      <c r="C70" s="20"/>
      <c r="D70" s="18"/>
    </row>
    <row r="71" spans="1:4">
      <c r="A71" s="17"/>
      <c r="B71" s="56" t="s">
        <v>131</v>
      </c>
      <c r="C71" s="20"/>
      <c r="D71" s="18">
        <v>-1974683</v>
      </c>
    </row>
    <row r="72" spans="1:4">
      <c r="A72" s="17"/>
      <c r="B72" s="56" t="s">
        <v>132</v>
      </c>
      <c r="C72" s="20"/>
      <c r="D72" s="18"/>
    </row>
    <row r="73" spans="1:4">
      <c r="A73" s="17"/>
      <c r="B73" s="56" t="s">
        <v>133</v>
      </c>
      <c r="C73" s="20"/>
      <c r="D73" s="18"/>
    </row>
    <row r="74" spans="1:4">
      <c r="A74" s="17"/>
      <c r="B74" s="56" t="s">
        <v>134</v>
      </c>
      <c r="C74" s="20"/>
      <c r="D74" s="18"/>
    </row>
    <row r="75" spans="1:4">
      <c r="A75" s="17"/>
      <c r="B75" s="56" t="s">
        <v>135</v>
      </c>
      <c r="C75" s="20"/>
      <c r="D75" s="18"/>
    </row>
    <row r="76" spans="1:4">
      <c r="A76" s="17"/>
      <c r="B76" s="56" t="s">
        <v>128</v>
      </c>
      <c r="C76" s="20"/>
      <c r="D76" s="18"/>
    </row>
    <row r="77" spans="1:4">
      <c r="A77" s="17" t="s">
        <v>153</v>
      </c>
      <c r="B77" s="55" t="s">
        <v>136</v>
      </c>
      <c r="C77" s="58"/>
      <c r="D77" s="58">
        <f>D80</f>
        <v>501741</v>
      </c>
    </row>
    <row r="78" spans="1:4">
      <c r="A78" s="17"/>
      <c r="B78" s="56" t="s">
        <v>137</v>
      </c>
      <c r="C78" s="20"/>
      <c r="D78" s="18"/>
    </row>
    <row r="79" spans="1:4">
      <c r="A79" s="17"/>
      <c r="B79" s="56" t="s">
        <v>138</v>
      </c>
      <c r="C79" s="20"/>
      <c r="D79" s="18"/>
    </row>
    <row r="80" spans="1:4">
      <c r="A80" s="17"/>
      <c r="B80" s="56" t="s">
        <v>139</v>
      </c>
      <c r="C80" s="20"/>
      <c r="D80" s="18">
        <v>501741</v>
      </c>
    </row>
    <row r="81" spans="1:4" ht="15.75">
      <c r="A81" s="17"/>
      <c r="B81" s="56" t="s">
        <v>140</v>
      </c>
      <c r="C81" s="28"/>
      <c r="D81" s="29"/>
    </row>
    <row r="82" spans="1:4">
      <c r="A82" s="17"/>
      <c r="B82" s="56" t="s">
        <v>141</v>
      </c>
      <c r="C82" s="20"/>
      <c r="D82" s="18"/>
    </row>
    <row r="83" spans="1:4">
      <c r="A83" s="17"/>
      <c r="B83" s="55" t="s">
        <v>142</v>
      </c>
      <c r="C83" s="20"/>
      <c r="D83" s="20">
        <f>D54+D69+D77</f>
        <v>-6186818</v>
      </c>
    </row>
    <row r="84" spans="1:4" ht="15.75">
      <c r="A84" s="17"/>
      <c r="B84" s="55" t="s">
        <v>143</v>
      </c>
      <c r="C84" s="59"/>
      <c r="D84" s="29">
        <v>9324669</v>
      </c>
    </row>
    <row r="85" spans="1:4" ht="15.75" thickBot="1">
      <c r="A85" s="17"/>
      <c r="B85" s="60" t="s">
        <v>144</v>
      </c>
      <c r="C85" s="61">
        <f>SUM(C83:C84)</f>
        <v>0</v>
      </c>
      <c r="D85" s="62">
        <f>SUM(D83:D84)</f>
        <v>3137851</v>
      </c>
    </row>
    <row r="86" spans="1:4">
      <c r="C86" s="2">
        <v>10593765</v>
      </c>
      <c r="D86" s="2">
        <v>3137851</v>
      </c>
    </row>
    <row r="87" spans="1:4">
      <c r="C87" s="2">
        <f>C86-C85</f>
        <v>10593765</v>
      </c>
      <c r="D87" s="2">
        <f>C85-C84</f>
        <v>0</v>
      </c>
    </row>
    <row r="88" spans="1:4">
      <c r="C88" s="2"/>
      <c r="D88" s="2"/>
    </row>
    <row r="89" spans="1:4">
      <c r="C89" s="2"/>
      <c r="D89" s="2"/>
    </row>
    <row r="90" spans="1:4">
      <c r="C90" s="2"/>
      <c r="D90" s="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D4" sqref="D4"/>
    </sheetView>
  </sheetViews>
  <sheetFormatPr defaultRowHeight="15"/>
  <cols>
    <col min="1" max="1" width="6.140625" customWidth="1"/>
    <col min="2" max="2" width="31.28515625" customWidth="1"/>
    <col min="3" max="3" width="14.28515625" customWidth="1"/>
    <col min="4" max="4" width="23.140625" customWidth="1"/>
    <col min="5" max="5" width="22.140625" customWidth="1"/>
    <col min="6" max="6" width="11.5703125" customWidth="1"/>
    <col min="7" max="7" width="9.42578125" customWidth="1"/>
    <col min="8" max="8" width="17.42578125" customWidth="1"/>
  </cols>
  <sheetData>
    <row r="1" spans="1:8" ht="18.75">
      <c r="B1" s="79" t="s">
        <v>145</v>
      </c>
    </row>
    <row r="2" spans="1:8" ht="18.75">
      <c r="B2" s="79" t="s">
        <v>146</v>
      </c>
    </row>
    <row r="5" spans="1:8">
      <c r="A5" s="69" t="s">
        <v>339</v>
      </c>
      <c r="B5" s="2"/>
      <c r="C5" s="2"/>
      <c r="D5" s="2"/>
      <c r="G5" s="2"/>
      <c r="H5" s="68"/>
    </row>
    <row r="6" spans="1:8">
      <c r="C6" s="2"/>
      <c r="D6" s="2"/>
      <c r="G6" s="2"/>
      <c r="H6" s="68"/>
    </row>
    <row r="7" spans="1:8">
      <c r="E7" s="1"/>
      <c r="F7" s="2"/>
      <c r="H7" s="68"/>
    </row>
    <row r="8" spans="1:8" ht="15.75" thickBot="1">
      <c r="B8" t="s">
        <v>338</v>
      </c>
      <c r="C8" s="2" t="s">
        <v>337</v>
      </c>
      <c r="D8" s="2"/>
      <c r="G8" s="2"/>
      <c r="H8" s="68"/>
    </row>
    <row r="9" spans="1:8">
      <c r="A9" s="70" t="s">
        <v>2</v>
      </c>
      <c r="B9" s="71"/>
      <c r="C9" s="72" t="s">
        <v>154</v>
      </c>
      <c r="D9" s="72" t="s">
        <v>155</v>
      </c>
      <c r="E9" s="71" t="s">
        <v>156</v>
      </c>
      <c r="F9" s="71" t="s">
        <v>157</v>
      </c>
      <c r="G9" s="72" t="s">
        <v>158</v>
      </c>
      <c r="H9" s="91" t="s">
        <v>159</v>
      </c>
    </row>
    <row r="10" spans="1:8">
      <c r="A10" s="73" t="s">
        <v>9</v>
      </c>
      <c r="B10" s="21" t="s">
        <v>175</v>
      </c>
      <c r="C10" s="58">
        <v>19100000</v>
      </c>
      <c r="D10" s="58"/>
      <c r="E10" s="58">
        <v>1000600</v>
      </c>
      <c r="F10" s="58"/>
      <c r="G10" s="58"/>
      <c r="H10" s="74">
        <f>C10+D10+E10+F10+G10</f>
        <v>20100600</v>
      </c>
    </row>
    <row r="11" spans="1:8">
      <c r="A11" s="15" t="s">
        <v>160</v>
      </c>
      <c r="B11" s="17" t="s">
        <v>161</v>
      </c>
      <c r="C11" s="20"/>
      <c r="D11" s="20"/>
      <c r="E11" s="17"/>
      <c r="F11" s="17"/>
      <c r="G11" s="20"/>
      <c r="H11" s="74">
        <f t="shared" ref="H11:H17" si="0">C11+D11+E11+F11+G11</f>
        <v>0</v>
      </c>
    </row>
    <row r="12" spans="1:8">
      <c r="A12" s="73" t="s">
        <v>162</v>
      </c>
      <c r="B12" s="21" t="s">
        <v>174</v>
      </c>
      <c r="C12" s="58">
        <f>SUM(C10:C11)</f>
        <v>19100000</v>
      </c>
      <c r="D12" s="58">
        <f t="shared" ref="D12:F12" si="1">SUM(D10:D11)</f>
        <v>0</v>
      </c>
      <c r="E12" s="58">
        <f t="shared" si="1"/>
        <v>1000600</v>
      </c>
      <c r="F12" s="58">
        <f t="shared" si="1"/>
        <v>0</v>
      </c>
      <c r="G12" s="58">
        <f>SUM(G10:G11)</f>
        <v>0</v>
      </c>
      <c r="H12" s="58">
        <f t="shared" ref="H12" si="2">SUM(H10:H11)</f>
        <v>20100600</v>
      </c>
    </row>
    <row r="13" spans="1:8">
      <c r="A13" s="15">
        <v>1</v>
      </c>
      <c r="B13" s="17" t="s">
        <v>163</v>
      </c>
      <c r="C13" s="20"/>
      <c r="D13" s="20"/>
      <c r="E13" s="17"/>
      <c r="F13" s="58">
        <v>133221723</v>
      </c>
      <c r="G13" s="20"/>
      <c r="H13" s="74">
        <f t="shared" si="0"/>
        <v>133221723</v>
      </c>
    </row>
    <row r="14" spans="1:8">
      <c r="A14" s="15">
        <v>2</v>
      </c>
      <c r="B14" s="17" t="s">
        <v>164</v>
      </c>
      <c r="C14" s="20"/>
      <c r="D14" s="20"/>
      <c r="E14" s="17"/>
      <c r="F14" s="17"/>
      <c r="G14" s="58"/>
      <c r="H14" s="74">
        <f t="shared" si="0"/>
        <v>0</v>
      </c>
    </row>
    <row r="15" spans="1:8">
      <c r="A15" s="15">
        <v>3</v>
      </c>
      <c r="B15" s="17" t="s">
        <v>165</v>
      </c>
      <c r="C15" s="58">
        <f>151660000-C12</f>
        <v>132560000</v>
      </c>
      <c r="D15" s="20"/>
      <c r="E15" s="17"/>
      <c r="F15" s="17">
        <v>-132560000</v>
      </c>
      <c r="G15" s="20"/>
      <c r="H15" s="74">
        <f t="shared" si="0"/>
        <v>0</v>
      </c>
    </row>
    <row r="16" spans="1:8">
      <c r="A16" s="15">
        <v>4</v>
      </c>
      <c r="B16" s="17" t="s">
        <v>166</v>
      </c>
      <c r="C16" s="58"/>
      <c r="D16" s="20"/>
      <c r="E16" s="75">
        <v>661723</v>
      </c>
      <c r="F16" s="93">
        <f>-E16</f>
        <v>-661723</v>
      </c>
      <c r="G16" s="20"/>
      <c r="H16" s="74">
        <f t="shared" si="0"/>
        <v>0</v>
      </c>
    </row>
    <row r="17" spans="1:8">
      <c r="A17" s="15">
        <v>5</v>
      </c>
      <c r="B17" s="17" t="s">
        <v>167</v>
      </c>
      <c r="C17" s="20"/>
      <c r="D17" s="20"/>
      <c r="E17" s="17"/>
      <c r="F17" s="17"/>
      <c r="G17" s="20"/>
      <c r="H17" s="74">
        <f t="shared" si="0"/>
        <v>0</v>
      </c>
    </row>
    <row r="18" spans="1:8">
      <c r="A18" s="73" t="s">
        <v>35</v>
      </c>
      <c r="B18" s="21" t="s">
        <v>168</v>
      </c>
      <c r="C18" s="58">
        <f>SUM(C12:C17)</f>
        <v>151660000</v>
      </c>
      <c r="D18" s="58">
        <f t="shared" ref="D18:H18" si="3">SUM(D12:D17)</f>
        <v>0</v>
      </c>
      <c r="E18" s="58">
        <f t="shared" si="3"/>
        <v>1662323</v>
      </c>
      <c r="F18" s="58">
        <v>0</v>
      </c>
      <c r="G18" s="58">
        <f t="shared" si="3"/>
        <v>0</v>
      </c>
      <c r="H18" s="58">
        <f t="shared" si="3"/>
        <v>153322323</v>
      </c>
    </row>
    <row r="19" spans="1:8">
      <c r="A19" s="15">
        <v>1</v>
      </c>
      <c r="B19" s="17" t="s">
        <v>163</v>
      </c>
      <c r="C19" s="20"/>
      <c r="D19" s="20"/>
      <c r="E19" s="17"/>
      <c r="F19" s="58">
        <v>101865027</v>
      </c>
      <c r="G19" s="20"/>
      <c r="H19" s="74">
        <f t="shared" ref="H19:H20" si="4">C19+D19+E19+F19+G19</f>
        <v>101865027</v>
      </c>
    </row>
    <row r="20" spans="1:8">
      <c r="A20" s="15">
        <v>2</v>
      </c>
      <c r="B20" s="17" t="s">
        <v>164</v>
      </c>
      <c r="C20" s="20"/>
      <c r="D20" s="20"/>
      <c r="E20" s="17"/>
      <c r="F20" s="17"/>
      <c r="G20" s="58"/>
      <c r="H20" s="74">
        <f t="shared" si="4"/>
        <v>0</v>
      </c>
    </row>
    <row r="21" spans="1:8">
      <c r="A21" s="15">
        <v>3</v>
      </c>
      <c r="B21" s="17" t="s">
        <v>165</v>
      </c>
      <c r="C21" s="58"/>
      <c r="D21" s="20"/>
      <c r="E21" s="17"/>
      <c r="F21" s="17"/>
      <c r="G21" s="20"/>
      <c r="H21" s="74"/>
    </row>
    <row r="22" spans="1:8">
      <c r="A22" s="15">
        <v>4</v>
      </c>
      <c r="B22" s="17" t="s">
        <v>166</v>
      </c>
      <c r="C22" s="58"/>
      <c r="D22" s="20"/>
      <c r="E22" s="75"/>
      <c r="F22" s="17"/>
      <c r="G22" s="20"/>
      <c r="H22" s="74"/>
    </row>
    <row r="23" spans="1:8">
      <c r="A23" s="15">
        <v>5</v>
      </c>
      <c r="B23" s="17" t="s">
        <v>167</v>
      </c>
      <c r="C23" s="20"/>
      <c r="D23" s="20"/>
      <c r="E23" s="17"/>
      <c r="F23" s="17"/>
      <c r="G23" s="20"/>
      <c r="H23" s="74"/>
    </row>
    <row r="24" spans="1:8">
      <c r="A24" s="73" t="s">
        <v>35</v>
      </c>
      <c r="B24" s="21" t="s">
        <v>169</v>
      </c>
      <c r="C24" s="58">
        <f>SUM(C18:C23)</f>
        <v>151660000</v>
      </c>
      <c r="D24" s="58">
        <f t="shared" ref="D24:G24" si="5">SUM(D18:D23)</f>
        <v>0</v>
      </c>
      <c r="E24" s="58">
        <f t="shared" si="5"/>
        <v>1662323</v>
      </c>
      <c r="F24" s="58">
        <v>116085028</v>
      </c>
      <c r="G24" s="58">
        <f t="shared" si="5"/>
        <v>0</v>
      </c>
      <c r="H24" s="58">
        <f>SUM(C24:G24)</f>
        <v>269407351</v>
      </c>
    </row>
    <row r="25" spans="1:8">
      <c r="A25" s="73"/>
      <c r="B25" s="21"/>
      <c r="C25" s="58"/>
      <c r="D25" s="58"/>
      <c r="E25" s="58"/>
      <c r="F25" s="58"/>
      <c r="G25" s="58"/>
      <c r="H25" s="74"/>
    </row>
    <row r="26" spans="1:8">
      <c r="A26" s="73"/>
      <c r="B26" s="21"/>
      <c r="C26" s="58"/>
      <c r="D26" s="58"/>
      <c r="E26" s="58"/>
      <c r="F26" s="58"/>
      <c r="G26" s="58"/>
      <c r="H26" s="74"/>
    </row>
    <row r="27" spans="1:8">
      <c r="A27" s="73"/>
      <c r="B27" s="21"/>
      <c r="C27" s="58"/>
      <c r="D27" s="58"/>
      <c r="E27" s="58"/>
      <c r="F27" s="58"/>
      <c r="G27" s="58"/>
      <c r="H27" s="74"/>
    </row>
    <row r="28" spans="1:8">
      <c r="A28" s="15"/>
      <c r="B28" s="17"/>
      <c r="C28" s="20"/>
      <c r="D28" s="20"/>
      <c r="E28" s="17"/>
      <c r="F28" s="17"/>
      <c r="G28" s="20"/>
      <c r="H28" s="92"/>
    </row>
    <row r="29" spans="1:8" ht="15.75" thickBot="1">
      <c r="A29" s="76" t="s">
        <v>153</v>
      </c>
      <c r="B29" s="77"/>
      <c r="C29" s="78"/>
      <c r="D29" s="78"/>
      <c r="E29" s="77"/>
      <c r="F29" s="77"/>
      <c r="G29" s="78"/>
      <c r="H29" s="74"/>
    </row>
  </sheetData>
  <pageMargins left="0" right="0" top="0" bottom="0" header="0" footer="0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sqref="A1:J32"/>
    </sheetView>
  </sheetViews>
  <sheetFormatPr defaultRowHeight="15"/>
  <cols>
    <col min="6" max="6" width="5.28515625" customWidth="1"/>
    <col min="9" max="9" width="11.28515625" bestFit="1" customWidth="1"/>
  </cols>
  <sheetData>
    <row r="1" spans="1:10">
      <c r="A1" s="94"/>
      <c r="B1" s="95" t="s">
        <v>176</v>
      </c>
      <c r="C1" s="96"/>
      <c r="D1" s="96"/>
      <c r="E1" s="94"/>
      <c r="F1" s="94"/>
      <c r="G1" s="94"/>
      <c r="H1" s="94"/>
      <c r="I1" s="94"/>
      <c r="J1" s="97"/>
    </row>
    <row r="2" spans="1:10">
      <c r="A2" s="94"/>
      <c r="B2" s="95" t="s">
        <v>177</v>
      </c>
      <c r="C2" s="96"/>
      <c r="D2" s="96"/>
      <c r="E2" s="94"/>
      <c r="F2" s="94"/>
      <c r="G2" s="94"/>
      <c r="H2" s="94"/>
      <c r="I2" s="94"/>
      <c r="J2" s="97"/>
    </row>
    <row r="3" spans="1:10">
      <c r="A3" s="94"/>
      <c r="B3" s="69"/>
      <c r="C3" s="94"/>
      <c r="D3" s="94"/>
      <c r="E3" s="94"/>
      <c r="F3" s="94"/>
      <c r="G3" s="94"/>
      <c r="H3" s="94"/>
      <c r="I3" s="99" t="s">
        <v>178</v>
      </c>
      <c r="J3" s="98"/>
    </row>
    <row r="4" spans="1:10">
      <c r="A4" s="94"/>
      <c r="B4" s="69"/>
      <c r="C4" s="94"/>
      <c r="D4" s="94"/>
      <c r="E4" s="94"/>
      <c r="F4" s="94"/>
      <c r="G4" s="94"/>
      <c r="H4" s="94"/>
      <c r="I4" s="97"/>
      <c r="J4" s="98"/>
    </row>
    <row r="5" spans="1:10">
      <c r="A5" s="100"/>
      <c r="B5" s="100"/>
      <c r="C5" s="100"/>
      <c r="D5" s="100"/>
      <c r="E5" s="100"/>
      <c r="F5" s="100"/>
      <c r="G5" s="100"/>
      <c r="H5" s="100"/>
      <c r="I5" s="101"/>
      <c r="J5" s="102" t="s">
        <v>179</v>
      </c>
    </row>
    <row r="6" spans="1:10">
      <c r="A6" s="239" t="s">
        <v>180</v>
      </c>
      <c r="B6" s="240"/>
      <c r="C6" s="240"/>
      <c r="D6" s="240"/>
      <c r="E6" s="240"/>
      <c r="F6" s="240"/>
      <c r="G6" s="240"/>
      <c r="H6" s="240"/>
      <c r="I6" s="240"/>
      <c r="J6" s="240"/>
    </row>
    <row r="7" spans="1:10" ht="33.75" thickBot="1">
      <c r="A7" s="103"/>
      <c r="B7" s="241" t="s">
        <v>181</v>
      </c>
      <c r="C7" s="241"/>
      <c r="D7" s="241"/>
      <c r="E7" s="241"/>
      <c r="F7" s="242"/>
      <c r="G7" s="104" t="s">
        <v>182</v>
      </c>
      <c r="H7" s="104" t="s">
        <v>183</v>
      </c>
      <c r="I7" s="104" t="s">
        <v>335</v>
      </c>
      <c r="J7" s="105" t="s">
        <v>184</v>
      </c>
    </row>
    <row r="8" spans="1:10">
      <c r="A8" s="106">
        <v>1</v>
      </c>
      <c r="B8" s="243" t="s">
        <v>185</v>
      </c>
      <c r="C8" s="244"/>
      <c r="D8" s="244"/>
      <c r="E8" s="244"/>
      <c r="F8" s="244"/>
      <c r="G8" s="107">
        <v>70</v>
      </c>
      <c r="H8" s="107">
        <v>11100</v>
      </c>
      <c r="I8" s="177">
        <f>I9+I10+I11</f>
        <v>210149</v>
      </c>
      <c r="J8" s="108">
        <f>J9+J10+J11</f>
        <v>382437</v>
      </c>
    </row>
    <row r="9" spans="1:10" ht="26.25">
      <c r="A9" s="109" t="s">
        <v>186</v>
      </c>
      <c r="B9" s="245" t="s">
        <v>187</v>
      </c>
      <c r="C9" s="245"/>
      <c r="D9" s="245"/>
      <c r="E9" s="245"/>
      <c r="F9" s="246"/>
      <c r="G9" s="110" t="s">
        <v>188</v>
      </c>
      <c r="H9" s="110">
        <v>11101</v>
      </c>
      <c r="I9" s="178"/>
      <c r="J9" s="111"/>
    </row>
    <row r="10" spans="1:10">
      <c r="A10" s="112" t="s">
        <v>189</v>
      </c>
      <c r="B10" s="245" t="s">
        <v>190</v>
      </c>
      <c r="C10" s="245"/>
      <c r="D10" s="245"/>
      <c r="E10" s="245"/>
      <c r="F10" s="246"/>
      <c r="G10" s="110">
        <v>704</v>
      </c>
      <c r="H10" s="110">
        <v>11102</v>
      </c>
      <c r="I10" s="178">
        <v>210149</v>
      </c>
      <c r="J10" s="111">
        <v>382437</v>
      </c>
    </row>
    <row r="11" spans="1:10">
      <c r="A11" s="112" t="s">
        <v>191</v>
      </c>
      <c r="B11" s="245" t="s">
        <v>192</v>
      </c>
      <c r="C11" s="245"/>
      <c r="D11" s="245"/>
      <c r="E11" s="245"/>
      <c r="F11" s="246"/>
      <c r="G11" s="113">
        <v>705</v>
      </c>
      <c r="H11" s="110">
        <v>11103</v>
      </c>
      <c r="I11" s="178"/>
      <c r="J11" s="111"/>
    </row>
    <row r="12" spans="1:10">
      <c r="A12" s="114">
        <v>2</v>
      </c>
      <c r="B12" s="247" t="s">
        <v>193</v>
      </c>
      <c r="C12" s="247"/>
      <c r="D12" s="247"/>
      <c r="E12" s="247"/>
      <c r="F12" s="248"/>
      <c r="G12" s="115">
        <v>708</v>
      </c>
      <c r="H12" s="116">
        <v>11104</v>
      </c>
      <c r="I12" s="179"/>
      <c r="J12" s="111">
        <f>J13+J14+J15</f>
        <v>0</v>
      </c>
    </row>
    <row r="13" spans="1:10">
      <c r="A13" s="117" t="s">
        <v>186</v>
      </c>
      <c r="B13" s="245" t="s">
        <v>194</v>
      </c>
      <c r="C13" s="245"/>
      <c r="D13" s="245"/>
      <c r="E13" s="245"/>
      <c r="F13" s="246"/>
      <c r="G13" s="110">
        <v>7081</v>
      </c>
      <c r="H13" s="118">
        <v>111041</v>
      </c>
      <c r="I13" s="180"/>
      <c r="J13" s="111"/>
    </row>
    <row r="14" spans="1:10">
      <c r="A14" s="117" t="s">
        <v>195</v>
      </c>
      <c r="B14" s="245" t="s">
        <v>196</v>
      </c>
      <c r="C14" s="245"/>
      <c r="D14" s="245"/>
      <c r="E14" s="245"/>
      <c r="F14" s="246"/>
      <c r="G14" s="110">
        <v>7082</v>
      </c>
      <c r="H14" s="118">
        <v>111042</v>
      </c>
      <c r="I14" s="180"/>
      <c r="J14" s="111"/>
    </row>
    <row r="15" spans="1:10">
      <c r="A15" s="117" t="s">
        <v>197</v>
      </c>
      <c r="B15" s="245" t="s">
        <v>198</v>
      </c>
      <c r="C15" s="245"/>
      <c r="D15" s="245"/>
      <c r="E15" s="245"/>
      <c r="F15" s="246"/>
      <c r="G15" s="110">
        <v>7083</v>
      </c>
      <c r="H15" s="118">
        <v>111043</v>
      </c>
      <c r="I15" s="180"/>
      <c r="J15" s="111"/>
    </row>
    <row r="16" spans="1:10">
      <c r="A16" s="119">
        <v>3</v>
      </c>
      <c r="B16" s="247" t="s">
        <v>199</v>
      </c>
      <c r="C16" s="247"/>
      <c r="D16" s="247"/>
      <c r="E16" s="247"/>
      <c r="F16" s="248"/>
      <c r="G16" s="115">
        <v>71</v>
      </c>
      <c r="H16" s="116">
        <v>11201</v>
      </c>
      <c r="I16" s="179"/>
      <c r="J16" s="111">
        <f>J17+J18</f>
        <v>0</v>
      </c>
    </row>
    <row r="17" spans="1:10">
      <c r="A17" s="120"/>
      <c r="B17" s="237" t="s">
        <v>200</v>
      </c>
      <c r="C17" s="237"/>
      <c r="D17" s="237"/>
      <c r="E17" s="237"/>
      <c r="F17" s="238"/>
      <c r="G17" s="121"/>
      <c r="H17" s="110">
        <v>112011</v>
      </c>
      <c r="I17" s="178"/>
      <c r="J17" s="111"/>
    </row>
    <row r="18" spans="1:10">
      <c r="A18" s="120"/>
      <c r="B18" s="237" t="s">
        <v>201</v>
      </c>
      <c r="C18" s="237"/>
      <c r="D18" s="237"/>
      <c r="E18" s="237"/>
      <c r="F18" s="238"/>
      <c r="G18" s="121"/>
      <c r="H18" s="110">
        <v>112012</v>
      </c>
      <c r="I18" s="178"/>
      <c r="J18" s="111"/>
    </row>
    <row r="19" spans="1:10">
      <c r="A19" s="122">
        <v>4</v>
      </c>
      <c r="B19" s="247" t="s">
        <v>202</v>
      </c>
      <c r="C19" s="247"/>
      <c r="D19" s="247"/>
      <c r="E19" s="247"/>
      <c r="F19" s="248"/>
      <c r="G19" s="123">
        <v>72</v>
      </c>
      <c r="H19" s="16">
        <v>11300</v>
      </c>
      <c r="I19" s="111"/>
      <c r="J19" s="111">
        <f>J20</f>
        <v>0</v>
      </c>
    </row>
    <row r="20" spans="1:10">
      <c r="A20" s="112"/>
      <c r="B20" s="250" t="s">
        <v>203</v>
      </c>
      <c r="C20" s="251"/>
      <c r="D20" s="251"/>
      <c r="E20" s="251"/>
      <c r="F20" s="251"/>
      <c r="G20" s="21"/>
      <c r="H20" s="43">
        <v>11301</v>
      </c>
      <c r="I20" s="181"/>
      <c r="J20" s="111"/>
    </row>
    <row r="21" spans="1:10">
      <c r="A21" s="124">
        <v>5</v>
      </c>
      <c r="B21" s="248" t="s">
        <v>204</v>
      </c>
      <c r="C21" s="252"/>
      <c r="D21" s="252"/>
      <c r="E21" s="252"/>
      <c r="F21" s="252"/>
      <c r="G21" s="125">
        <v>73</v>
      </c>
      <c r="H21" s="125">
        <v>11400</v>
      </c>
      <c r="I21" s="182"/>
      <c r="J21" s="111"/>
    </row>
    <row r="22" spans="1:10">
      <c r="A22" s="126">
        <v>6</v>
      </c>
      <c r="B22" s="248" t="s">
        <v>205</v>
      </c>
      <c r="C22" s="252"/>
      <c r="D22" s="252"/>
      <c r="E22" s="252"/>
      <c r="F22" s="252"/>
      <c r="G22" s="125">
        <v>75</v>
      </c>
      <c r="H22" s="127">
        <v>11500</v>
      </c>
      <c r="I22" s="183"/>
      <c r="J22" s="111">
        <v>55</v>
      </c>
    </row>
    <row r="23" spans="1:10">
      <c r="A23" s="124">
        <v>7</v>
      </c>
      <c r="B23" s="247" t="s">
        <v>206</v>
      </c>
      <c r="C23" s="247"/>
      <c r="D23" s="247"/>
      <c r="E23" s="247"/>
      <c r="F23" s="248"/>
      <c r="G23" s="115">
        <v>77</v>
      </c>
      <c r="H23" s="115">
        <v>11600</v>
      </c>
      <c r="I23" s="184"/>
      <c r="J23" s="111"/>
    </row>
    <row r="24" spans="1:10" ht="15.75" thickBot="1">
      <c r="A24" s="128" t="s">
        <v>207</v>
      </c>
      <c r="B24" s="249" t="s">
        <v>208</v>
      </c>
      <c r="C24" s="249"/>
      <c r="D24" s="249"/>
      <c r="E24" s="249"/>
      <c r="F24" s="249"/>
      <c r="G24" s="129"/>
      <c r="H24" s="129">
        <v>11800</v>
      </c>
      <c r="I24" s="185">
        <f>I8+I12+I16+I19+I21+I22+I23</f>
        <v>210149</v>
      </c>
      <c r="J24" s="130">
        <f>J8+J12+J16+J19+J21+J22+J23</f>
        <v>382492</v>
      </c>
    </row>
    <row r="25" spans="1:10">
      <c r="A25" s="131"/>
      <c r="B25" s="132"/>
      <c r="C25" s="132"/>
      <c r="D25" s="132"/>
      <c r="E25" s="132"/>
      <c r="F25" s="132"/>
      <c r="G25" s="132"/>
      <c r="H25" s="132"/>
      <c r="I25" s="132"/>
      <c r="J25" s="133"/>
    </row>
    <row r="26" spans="1:10">
      <c r="A26" s="131"/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10">
      <c r="A27" s="131"/>
      <c r="B27" s="132"/>
      <c r="C27" s="132"/>
      <c r="D27" s="132"/>
      <c r="E27" s="132"/>
      <c r="F27" s="132"/>
      <c r="G27" s="132"/>
      <c r="H27" s="133" t="s">
        <v>209</v>
      </c>
      <c r="J27" s="133"/>
    </row>
    <row r="28" spans="1:10">
      <c r="A28" s="131"/>
      <c r="B28" s="132"/>
      <c r="C28" s="132"/>
      <c r="D28" s="132"/>
      <c r="E28" s="132"/>
      <c r="F28" s="132"/>
      <c r="G28" s="132"/>
      <c r="H28" s="133" t="s">
        <v>210</v>
      </c>
    </row>
    <row r="29" spans="1:10">
      <c r="A29" s="131"/>
      <c r="B29" s="132"/>
      <c r="C29" s="132"/>
      <c r="D29" s="132"/>
      <c r="E29" s="132"/>
      <c r="F29" s="132"/>
      <c r="G29" s="132"/>
      <c r="H29" s="133"/>
    </row>
    <row r="30" spans="1:10">
      <c r="A30" s="131"/>
      <c r="B30" s="132"/>
      <c r="C30" s="132"/>
      <c r="D30" s="132"/>
      <c r="E30" s="132"/>
      <c r="F30" s="132"/>
      <c r="G30" s="132"/>
      <c r="H30" s="132"/>
      <c r="I30" s="132"/>
    </row>
  </sheetData>
  <mergeCells count="19">
    <mergeCell ref="B24:F24"/>
    <mergeCell ref="B18:F18"/>
    <mergeCell ref="B19:F19"/>
    <mergeCell ref="B20:F20"/>
    <mergeCell ref="B21:F21"/>
    <mergeCell ref="B22:F22"/>
    <mergeCell ref="B23:F23"/>
    <mergeCell ref="B17:F17"/>
    <mergeCell ref="A6:J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1"/>
  <sheetViews>
    <sheetView topLeftCell="A3" workbookViewId="0">
      <selection sqref="A1:J51"/>
    </sheetView>
  </sheetViews>
  <sheetFormatPr defaultRowHeight="15"/>
  <cols>
    <col min="12" max="12" width="12.5703125" customWidth="1"/>
  </cols>
  <sheetData>
    <row r="1" spans="1:10">
      <c r="A1" s="94"/>
      <c r="B1" s="95" t="s">
        <v>211</v>
      </c>
      <c r="C1" s="96"/>
      <c r="D1" s="96"/>
      <c r="E1" s="94"/>
      <c r="F1" s="94"/>
      <c r="G1" s="94"/>
      <c r="H1" s="94"/>
      <c r="I1" s="94"/>
      <c r="J1" s="97"/>
    </row>
    <row r="2" spans="1:10">
      <c r="A2" s="94"/>
      <c r="B2" s="95" t="s">
        <v>177</v>
      </c>
      <c r="C2" s="96"/>
      <c r="D2" s="96"/>
      <c r="E2" s="94"/>
      <c r="F2" s="94"/>
      <c r="G2" s="94"/>
      <c r="H2" s="97"/>
      <c r="I2" s="97"/>
      <c r="J2" s="98"/>
    </row>
    <row r="3" spans="1:10">
      <c r="A3" s="94"/>
      <c r="B3" s="69"/>
      <c r="C3" s="94"/>
      <c r="D3" s="94"/>
      <c r="E3" s="94"/>
      <c r="F3" s="94"/>
      <c r="G3" s="94"/>
      <c r="H3" s="99" t="s">
        <v>212</v>
      </c>
      <c r="I3" s="99"/>
      <c r="J3" s="98"/>
    </row>
    <row r="4" spans="1:10">
      <c r="A4" s="100"/>
      <c r="B4" s="100"/>
      <c r="C4" s="100"/>
      <c r="D4" s="100"/>
      <c r="E4" s="100"/>
      <c r="F4" s="100"/>
      <c r="G4" s="100"/>
      <c r="H4" s="101"/>
      <c r="I4" s="101"/>
      <c r="J4" s="102" t="s">
        <v>179</v>
      </c>
    </row>
    <row r="5" spans="1:10">
      <c r="A5" s="239" t="s">
        <v>180</v>
      </c>
      <c r="B5" s="240"/>
      <c r="C5" s="240"/>
      <c r="D5" s="240"/>
      <c r="E5" s="240"/>
      <c r="F5" s="240"/>
      <c r="G5" s="240"/>
      <c r="H5" s="240"/>
      <c r="I5" s="240"/>
      <c r="J5" s="240"/>
    </row>
    <row r="6" spans="1:10" ht="33.75" thickBot="1">
      <c r="A6" s="134"/>
      <c r="B6" s="254" t="s">
        <v>213</v>
      </c>
      <c r="C6" s="255"/>
      <c r="D6" s="255"/>
      <c r="E6" s="255"/>
      <c r="F6" s="256"/>
      <c r="G6" s="135" t="s">
        <v>182</v>
      </c>
      <c r="H6" s="135" t="s">
        <v>183</v>
      </c>
      <c r="I6" s="135" t="s">
        <v>335</v>
      </c>
      <c r="J6" s="136" t="s">
        <v>184</v>
      </c>
    </row>
    <row r="7" spans="1:10">
      <c r="A7" s="137">
        <v>1</v>
      </c>
      <c r="B7" s="257" t="s">
        <v>214</v>
      </c>
      <c r="C7" s="258"/>
      <c r="D7" s="258"/>
      <c r="E7" s="258"/>
      <c r="F7" s="258"/>
      <c r="G7" s="138">
        <v>60</v>
      </c>
      <c r="H7" s="138">
        <v>12100</v>
      </c>
      <c r="I7" s="186">
        <f>I8+I9+I12</f>
        <v>12618</v>
      </c>
      <c r="J7" s="139">
        <f>J8+J9</f>
        <v>59624</v>
      </c>
    </row>
    <row r="8" spans="1:10">
      <c r="A8" s="140" t="s">
        <v>215</v>
      </c>
      <c r="B8" s="253" t="s">
        <v>216</v>
      </c>
      <c r="C8" s="253" t="s">
        <v>217</v>
      </c>
      <c r="D8" s="253"/>
      <c r="E8" s="253"/>
      <c r="F8" s="253"/>
      <c r="G8" s="141" t="s">
        <v>218</v>
      </c>
      <c r="H8" s="141">
        <v>12101</v>
      </c>
      <c r="I8" s="187">
        <v>9832</v>
      </c>
      <c r="J8" s="142">
        <v>62171</v>
      </c>
    </row>
    <row r="9" spans="1:10">
      <c r="A9" s="140" t="s">
        <v>189</v>
      </c>
      <c r="B9" s="253" t="s">
        <v>336</v>
      </c>
      <c r="C9" s="253" t="s">
        <v>217</v>
      </c>
      <c r="D9" s="253"/>
      <c r="E9" s="253"/>
      <c r="F9" s="253"/>
      <c r="G9" s="141"/>
      <c r="H9" s="143">
        <v>12102</v>
      </c>
      <c r="I9" s="188">
        <v>2442</v>
      </c>
      <c r="J9" s="142">
        <v>-2547</v>
      </c>
    </row>
    <row r="10" spans="1:10">
      <c r="A10" s="140" t="s">
        <v>191</v>
      </c>
      <c r="B10" s="253" t="s">
        <v>219</v>
      </c>
      <c r="C10" s="253" t="s">
        <v>217</v>
      </c>
      <c r="D10" s="253"/>
      <c r="E10" s="253"/>
      <c r="F10" s="253"/>
      <c r="G10" s="141" t="s">
        <v>220</v>
      </c>
      <c r="H10" s="141">
        <v>12103</v>
      </c>
      <c r="I10" s="187"/>
      <c r="J10" s="142"/>
    </row>
    <row r="11" spans="1:10">
      <c r="A11" s="140" t="s">
        <v>221</v>
      </c>
      <c r="B11" s="260" t="s">
        <v>222</v>
      </c>
      <c r="C11" s="253" t="s">
        <v>217</v>
      </c>
      <c r="D11" s="253"/>
      <c r="E11" s="253"/>
      <c r="F11" s="253"/>
      <c r="G11" s="141"/>
      <c r="H11" s="143">
        <v>12104</v>
      </c>
      <c r="I11" s="188"/>
      <c r="J11" s="142"/>
    </row>
    <row r="12" spans="1:10">
      <c r="A12" s="140" t="s">
        <v>223</v>
      </c>
      <c r="B12" s="253" t="s">
        <v>224</v>
      </c>
      <c r="C12" s="253" t="s">
        <v>217</v>
      </c>
      <c r="D12" s="253"/>
      <c r="E12" s="253"/>
      <c r="F12" s="253"/>
      <c r="G12" s="141" t="s">
        <v>225</v>
      </c>
      <c r="H12" s="143">
        <v>12105</v>
      </c>
      <c r="I12" s="188">
        <v>344</v>
      </c>
      <c r="J12" s="142"/>
    </row>
    <row r="13" spans="1:10">
      <c r="A13" s="144">
        <v>2</v>
      </c>
      <c r="B13" s="261" t="s">
        <v>226</v>
      </c>
      <c r="C13" s="261"/>
      <c r="D13" s="261"/>
      <c r="E13" s="261"/>
      <c r="F13" s="261"/>
      <c r="G13" s="145">
        <v>64</v>
      </c>
      <c r="H13" s="145">
        <v>12200</v>
      </c>
      <c r="I13" s="189">
        <f>I14+I15</f>
        <v>8753</v>
      </c>
      <c r="J13" s="142">
        <f>J14+J15</f>
        <v>11974</v>
      </c>
    </row>
    <row r="14" spans="1:10">
      <c r="A14" s="146" t="s">
        <v>227</v>
      </c>
      <c r="B14" s="261" t="s">
        <v>228</v>
      </c>
      <c r="C14" s="262"/>
      <c r="D14" s="262"/>
      <c r="E14" s="262"/>
      <c r="F14" s="262"/>
      <c r="G14" s="143">
        <v>641</v>
      </c>
      <c r="H14" s="143">
        <v>12201</v>
      </c>
      <c r="I14" s="188">
        <v>7890</v>
      </c>
      <c r="J14" s="142">
        <v>10781</v>
      </c>
    </row>
    <row r="15" spans="1:10">
      <c r="A15" s="146" t="s">
        <v>229</v>
      </c>
      <c r="B15" s="262" t="s">
        <v>230</v>
      </c>
      <c r="C15" s="262"/>
      <c r="D15" s="262"/>
      <c r="E15" s="262"/>
      <c r="F15" s="262"/>
      <c r="G15" s="143">
        <v>644</v>
      </c>
      <c r="H15" s="143">
        <v>12202</v>
      </c>
      <c r="I15" s="188">
        <v>863</v>
      </c>
      <c r="J15" s="142">
        <v>1193</v>
      </c>
    </row>
    <row r="16" spans="1:10">
      <c r="A16" s="144">
        <v>3</v>
      </c>
      <c r="B16" s="261" t="s">
        <v>231</v>
      </c>
      <c r="C16" s="261"/>
      <c r="D16" s="261"/>
      <c r="E16" s="261"/>
      <c r="F16" s="261"/>
      <c r="G16" s="145">
        <v>68</v>
      </c>
      <c r="H16" s="145">
        <v>12300</v>
      </c>
      <c r="I16" s="189">
        <v>621</v>
      </c>
      <c r="J16" s="142">
        <v>293</v>
      </c>
    </row>
    <row r="17" spans="1:13">
      <c r="A17" s="144">
        <v>4</v>
      </c>
      <c r="B17" s="261" t="s">
        <v>232</v>
      </c>
      <c r="C17" s="261"/>
      <c r="D17" s="261"/>
      <c r="E17" s="261"/>
      <c r="F17" s="261"/>
      <c r="G17" s="145">
        <v>61</v>
      </c>
      <c r="H17" s="145">
        <v>12400</v>
      </c>
      <c r="I17" s="189">
        <f>I18+I19+I20+I21+I22+I23+I24+I25+I26+I27+I28+I29+I32</f>
        <v>25096</v>
      </c>
      <c r="J17" s="142">
        <f>J18+J19+J20+J21+J22+J23+J24+J25+J26+J27+J28+J29+J32</f>
        <v>160088</v>
      </c>
    </row>
    <row r="18" spans="1:13">
      <c r="A18" s="146" t="s">
        <v>186</v>
      </c>
      <c r="B18" s="259" t="s">
        <v>233</v>
      </c>
      <c r="C18" s="259"/>
      <c r="D18" s="259"/>
      <c r="E18" s="259"/>
      <c r="F18" s="259"/>
      <c r="G18" s="141"/>
      <c r="H18" s="141">
        <v>12401</v>
      </c>
      <c r="I18" s="187">
        <v>16074</v>
      </c>
      <c r="J18" s="142">
        <v>153008</v>
      </c>
    </row>
    <row r="19" spans="1:13">
      <c r="A19" s="146" t="s">
        <v>195</v>
      </c>
      <c r="B19" s="259" t="s">
        <v>234</v>
      </c>
      <c r="C19" s="259"/>
      <c r="D19" s="259"/>
      <c r="E19" s="259"/>
      <c r="F19" s="259"/>
      <c r="G19" s="147">
        <v>611</v>
      </c>
      <c r="H19" s="141">
        <v>12402</v>
      </c>
      <c r="I19" s="187"/>
      <c r="J19" s="142">
        <v>4217</v>
      </c>
    </row>
    <row r="20" spans="1:13">
      <c r="A20" s="146" t="s">
        <v>197</v>
      </c>
      <c r="B20" s="259" t="s">
        <v>235</v>
      </c>
      <c r="C20" s="259"/>
      <c r="D20" s="259"/>
      <c r="E20" s="259"/>
      <c r="F20" s="259"/>
      <c r="G20" s="141">
        <v>613</v>
      </c>
      <c r="H20" s="141">
        <v>12403</v>
      </c>
      <c r="I20" s="187">
        <v>240</v>
      </c>
      <c r="J20" s="142">
        <v>240</v>
      </c>
    </row>
    <row r="21" spans="1:13">
      <c r="A21" s="146" t="s">
        <v>236</v>
      </c>
      <c r="B21" s="259" t="s">
        <v>237</v>
      </c>
      <c r="C21" s="259"/>
      <c r="D21" s="259"/>
      <c r="E21" s="259"/>
      <c r="F21" s="259"/>
      <c r="G21" s="147">
        <v>615</v>
      </c>
      <c r="H21" s="141">
        <v>12404</v>
      </c>
      <c r="I21" s="187">
        <v>18</v>
      </c>
      <c r="J21" s="148"/>
    </row>
    <row r="22" spans="1:13">
      <c r="A22" s="146" t="s">
        <v>238</v>
      </c>
      <c r="B22" s="259" t="s">
        <v>239</v>
      </c>
      <c r="C22" s="259"/>
      <c r="D22" s="259"/>
      <c r="E22" s="259"/>
      <c r="F22" s="259"/>
      <c r="G22" s="147">
        <v>616</v>
      </c>
      <c r="H22" s="141">
        <v>12405</v>
      </c>
      <c r="I22" s="187">
        <v>33</v>
      </c>
      <c r="J22" s="142"/>
    </row>
    <row r="23" spans="1:13">
      <c r="A23" s="146" t="s">
        <v>240</v>
      </c>
      <c r="B23" s="259" t="s">
        <v>241</v>
      </c>
      <c r="C23" s="259"/>
      <c r="D23" s="259"/>
      <c r="E23" s="259"/>
      <c r="F23" s="259"/>
      <c r="G23" s="147">
        <v>617</v>
      </c>
      <c r="H23" s="141">
        <v>12406</v>
      </c>
      <c r="I23" s="187">
        <v>6991</v>
      </c>
      <c r="J23" s="142"/>
    </row>
    <row r="24" spans="1:13">
      <c r="A24" s="146" t="s">
        <v>242</v>
      </c>
      <c r="B24" s="253" t="s">
        <v>243</v>
      </c>
      <c r="C24" s="253" t="s">
        <v>217</v>
      </c>
      <c r="D24" s="253"/>
      <c r="E24" s="253"/>
      <c r="F24" s="253"/>
      <c r="G24" s="147">
        <v>618</v>
      </c>
      <c r="H24" s="141">
        <v>12407</v>
      </c>
      <c r="I24" s="187">
        <v>288</v>
      </c>
      <c r="J24" s="142">
        <v>1105</v>
      </c>
    </row>
    <row r="25" spans="1:13">
      <c r="A25" s="146" t="s">
        <v>244</v>
      </c>
      <c r="B25" s="253" t="s">
        <v>245</v>
      </c>
      <c r="C25" s="253"/>
      <c r="D25" s="253"/>
      <c r="E25" s="253"/>
      <c r="F25" s="253"/>
      <c r="G25" s="147">
        <v>623</v>
      </c>
      <c r="H25" s="141">
        <v>12408</v>
      </c>
      <c r="I25" s="187"/>
      <c r="J25" s="142"/>
    </row>
    <row r="26" spans="1:13">
      <c r="A26" s="146" t="s">
        <v>246</v>
      </c>
      <c r="B26" s="253" t="s">
        <v>247</v>
      </c>
      <c r="C26" s="253"/>
      <c r="D26" s="253"/>
      <c r="E26" s="253"/>
      <c r="F26" s="253"/>
      <c r="G26" s="147">
        <v>624</v>
      </c>
      <c r="H26" s="141">
        <v>12409</v>
      </c>
      <c r="I26" s="187"/>
      <c r="J26" s="142"/>
    </row>
    <row r="27" spans="1:13">
      <c r="A27" s="146" t="s">
        <v>248</v>
      </c>
      <c r="B27" s="253" t="s">
        <v>249</v>
      </c>
      <c r="C27" s="253"/>
      <c r="D27" s="253"/>
      <c r="E27" s="253"/>
      <c r="F27" s="253"/>
      <c r="G27" s="147">
        <v>625</v>
      </c>
      <c r="H27" s="141">
        <v>12410</v>
      </c>
      <c r="I27" s="187"/>
      <c r="J27" s="142"/>
    </row>
    <row r="28" spans="1:13">
      <c r="A28" s="146" t="s">
        <v>250</v>
      </c>
      <c r="B28" s="253" t="s">
        <v>251</v>
      </c>
      <c r="C28" s="253"/>
      <c r="D28" s="253"/>
      <c r="E28" s="253"/>
      <c r="F28" s="253"/>
      <c r="G28" s="147">
        <v>626</v>
      </c>
      <c r="H28" s="141">
        <v>12411</v>
      </c>
      <c r="I28" s="187">
        <v>1339</v>
      </c>
      <c r="J28" s="142">
        <v>1466</v>
      </c>
    </row>
    <row r="29" spans="1:13">
      <c r="A29" s="149" t="s">
        <v>252</v>
      </c>
      <c r="B29" s="253" t="s">
        <v>253</v>
      </c>
      <c r="C29" s="253"/>
      <c r="D29" s="253"/>
      <c r="E29" s="253"/>
      <c r="F29" s="253"/>
      <c r="G29" s="147">
        <v>627</v>
      </c>
      <c r="H29" s="141">
        <v>12412</v>
      </c>
      <c r="I29" s="187"/>
      <c r="J29" s="142"/>
    </row>
    <row r="30" spans="1:13">
      <c r="A30" s="146"/>
      <c r="B30" s="263" t="s">
        <v>254</v>
      </c>
      <c r="C30" s="263"/>
      <c r="D30" s="263"/>
      <c r="E30" s="263"/>
      <c r="F30" s="263"/>
      <c r="G30" s="147">
        <v>6271</v>
      </c>
      <c r="H30" s="147">
        <v>124121</v>
      </c>
      <c r="I30" s="190"/>
      <c r="J30" s="142"/>
    </row>
    <row r="31" spans="1:13">
      <c r="A31" s="146"/>
      <c r="B31" s="263" t="s">
        <v>255</v>
      </c>
      <c r="C31" s="263"/>
      <c r="D31" s="263"/>
      <c r="E31" s="263"/>
      <c r="F31" s="263"/>
      <c r="G31" s="147">
        <v>6272</v>
      </c>
      <c r="H31" s="147">
        <v>124122</v>
      </c>
      <c r="I31" s="190"/>
      <c r="J31" s="142"/>
    </row>
    <row r="32" spans="1:13">
      <c r="A32" s="146" t="s">
        <v>256</v>
      </c>
      <c r="B32" s="253" t="s">
        <v>257</v>
      </c>
      <c r="C32" s="253"/>
      <c r="D32" s="253"/>
      <c r="E32" s="253"/>
      <c r="F32" s="253"/>
      <c r="G32" s="147">
        <v>628</v>
      </c>
      <c r="H32" s="147">
        <v>12413</v>
      </c>
      <c r="I32" s="190">
        <v>113</v>
      </c>
      <c r="J32" s="142">
        <v>52</v>
      </c>
      <c r="M32" s="64"/>
    </row>
    <row r="33" spans="1:12">
      <c r="A33" s="144">
        <v>5</v>
      </c>
      <c r="B33" s="260" t="s">
        <v>258</v>
      </c>
      <c r="C33" s="253"/>
      <c r="D33" s="253"/>
      <c r="E33" s="253"/>
      <c r="F33" s="253"/>
      <c r="G33" s="150">
        <v>63</v>
      </c>
      <c r="H33" s="150">
        <v>12500</v>
      </c>
      <c r="I33" s="156">
        <f>I34+I35+I36+I37</f>
        <v>33802</v>
      </c>
      <c r="J33" s="142">
        <f>J34+J35+J36+J37</f>
        <v>2345</v>
      </c>
    </row>
    <row r="34" spans="1:12">
      <c r="A34" s="146" t="s">
        <v>186</v>
      </c>
      <c r="B34" s="253" t="s">
        <v>259</v>
      </c>
      <c r="C34" s="253"/>
      <c r="D34" s="253"/>
      <c r="E34" s="253"/>
      <c r="F34" s="253"/>
      <c r="G34" s="147">
        <v>632</v>
      </c>
      <c r="H34" s="147">
        <v>12501</v>
      </c>
      <c r="I34" s="190"/>
      <c r="J34" s="142"/>
    </row>
    <row r="35" spans="1:12">
      <c r="A35" s="146" t="s">
        <v>195</v>
      </c>
      <c r="B35" s="253" t="s">
        <v>260</v>
      </c>
      <c r="C35" s="253"/>
      <c r="D35" s="253"/>
      <c r="E35" s="253"/>
      <c r="F35" s="253"/>
      <c r="G35" s="147">
        <v>633</v>
      </c>
      <c r="H35" s="147">
        <v>12502</v>
      </c>
      <c r="I35" s="190"/>
      <c r="J35" s="142"/>
    </row>
    <row r="36" spans="1:12">
      <c r="A36" s="146" t="s">
        <v>197</v>
      </c>
      <c r="B36" s="253" t="s">
        <v>261</v>
      </c>
      <c r="C36" s="253"/>
      <c r="D36" s="253"/>
      <c r="E36" s="253"/>
      <c r="F36" s="253"/>
      <c r="G36" s="147">
        <v>634</v>
      </c>
      <c r="H36" s="147">
        <v>12503</v>
      </c>
      <c r="I36" s="190">
        <v>368</v>
      </c>
      <c r="J36" s="142">
        <v>2295</v>
      </c>
      <c r="L36" s="64"/>
    </row>
    <row r="37" spans="1:12">
      <c r="A37" s="146" t="s">
        <v>236</v>
      </c>
      <c r="B37" s="253" t="s">
        <v>262</v>
      </c>
      <c r="C37" s="253"/>
      <c r="D37" s="253"/>
      <c r="E37" s="253"/>
      <c r="F37" s="253"/>
      <c r="G37" s="147" t="s">
        <v>263</v>
      </c>
      <c r="H37" s="147">
        <v>12504</v>
      </c>
      <c r="I37" s="190">
        <v>33434</v>
      </c>
      <c r="J37" s="142">
        <v>50</v>
      </c>
      <c r="L37" s="80"/>
    </row>
    <row r="38" spans="1:12">
      <c r="A38" s="144" t="s">
        <v>264</v>
      </c>
      <c r="B38" s="261" t="s">
        <v>265</v>
      </c>
      <c r="C38" s="261"/>
      <c r="D38" s="261"/>
      <c r="E38" s="261"/>
      <c r="F38" s="261"/>
      <c r="G38" s="147"/>
      <c r="H38" s="147">
        <v>12600</v>
      </c>
      <c r="I38" s="190">
        <f>I7+I13+I16+I17+I33</f>
        <v>80890</v>
      </c>
      <c r="J38" s="142">
        <f>J7+J13+J16+J17+J33</f>
        <v>234324</v>
      </c>
      <c r="L38" s="80"/>
    </row>
    <row r="39" spans="1:12">
      <c r="A39" s="151"/>
      <c r="B39" s="152" t="s">
        <v>266</v>
      </c>
      <c r="C39" s="153"/>
      <c r="D39" s="153"/>
      <c r="E39" s="153"/>
      <c r="F39" s="153"/>
      <c r="G39" s="153"/>
      <c r="H39" s="153"/>
      <c r="I39" s="191"/>
      <c r="J39" s="154" t="s">
        <v>184</v>
      </c>
    </row>
    <row r="40" spans="1:12">
      <c r="A40" s="155">
        <v>1</v>
      </c>
      <c r="B40" s="266" t="s">
        <v>267</v>
      </c>
      <c r="C40" s="266"/>
      <c r="D40" s="266"/>
      <c r="E40" s="266"/>
      <c r="F40" s="266"/>
      <c r="G40" s="150"/>
      <c r="H40" s="150">
        <v>14000</v>
      </c>
      <c r="I40" s="156">
        <v>11</v>
      </c>
      <c r="J40" s="156">
        <v>20</v>
      </c>
    </row>
    <row r="41" spans="1:12">
      <c r="A41" s="155">
        <v>2</v>
      </c>
      <c r="B41" s="266" t="s">
        <v>268</v>
      </c>
      <c r="C41" s="266"/>
      <c r="D41" s="266"/>
      <c r="E41" s="266"/>
      <c r="F41" s="266"/>
      <c r="G41" s="150"/>
      <c r="H41" s="150">
        <v>15000</v>
      </c>
      <c r="I41" s="156">
        <f>I42</f>
        <v>1524</v>
      </c>
      <c r="J41" s="156">
        <f>J42+J44</f>
        <v>1975</v>
      </c>
    </row>
    <row r="42" spans="1:12">
      <c r="A42" s="157" t="s">
        <v>186</v>
      </c>
      <c r="B42" s="259" t="s">
        <v>269</v>
      </c>
      <c r="C42" s="259"/>
      <c r="D42" s="259"/>
      <c r="E42" s="259"/>
      <c r="F42" s="259"/>
      <c r="G42" s="150"/>
      <c r="H42" s="147">
        <v>15001</v>
      </c>
      <c r="I42" s="190">
        <f>I43</f>
        <v>1524</v>
      </c>
      <c r="J42" s="156">
        <v>1975</v>
      </c>
    </row>
    <row r="43" spans="1:12">
      <c r="A43" s="157"/>
      <c r="B43" s="264" t="s">
        <v>270</v>
      </c>
      <c r="C43" s="264"/>
      <c r="D43" s="264"/>
      <c r="E43" s="264"/>
      <c r="F43" s="264"/>
      <c r="G43" s="150"/>
      <c r="H43" s="147">
        <v>150011</v>
      </c>
      <c r="I43" s="190">
        <v>1524</v>
      </c>
      <c r="J43" s="156">
        <v>1975</v>
      </c>
    </row>
    <row r="44" spans="1:12">
      <c r="A44" s="158" t="s">
        <v>195</v>
      </c>
      <c r="B44" s="259" t="s">
        <v>271</v>
      </c>
      <c r="C44" s="259"/>
      <c r="D44" s="259"/>
      <c r="E44" s="259"/>
      <c r="F44" s="259"/>
      <c r="G44" s="150"/>
      <c r="H44" s="147">
        <v>15002</v>
      </c>
      <c r="I44" s="190"/>
      <c r="J44" s="156"/>
    </row>
    <row r="45" spans="1:12" ht="15.75" thickBot="1">
      <c r="A45" s="159"/>
      <c r="B45" s="265" t="s">
        <v>272</v>
      </c>
      <c r="C45" s="265"/>
      <c r="D45" s="265"/>
      <c r="E45" s="265"/>
      <c r="F45" s="265"/>
      <c r="G45" s="160"/>
      <c r="H45" s="161">
        <v>150021</v>
      </c>
      <c r="I45" s="192"/>
      <c r="J45" s="162"/>
    </row>
    <row r="46" spans="1:12">
      <c r="A46" s="163"/>
      <c r="B46" s="163"/>
      <c r="C46" s="163"/>
      <c r="D46" s="163"/>
      <c r="E46" s="163"/>
      <c r="F46" s="163"/>
      <c r="G46" s="163"/>
      <c r="H46" s="163"/>
      <c r="I46" s="164" t="s">
        <v>209</v>
      </c>
    </row>
    <row r="47" spans="1:12" ht="15.75">
      <c r="A47" s="94"/>
      <c r="B47" s="94"/>
      <c r="C47" s="94"/>
      <c r="D47" s="94"/>
      <c r="E47" s="94"/>
      <c r="F47" s="94"/>
      <c r="G47" s="94"/>
      <c r="H47" s="94"/>
      <c r="I47" s="165" t="s">
        <v>210</v>
      </c>
    </row>
    <row r="48" spans="1:12">
      <c r="A48" s="94"/>
      <c r="B48" s="94"/>
      <c r="C48" s="94"/>
      <c r="D48" s="94"/>
      <c r="E48" s="94"/>
      <c r="F48" s="94"/>
      <c r="G48" s="94"/>
      <c r="H48" s="94"/>
      <c r="I48" s="94"/>
      <c r="J48" s="97"/>
    </row>
    <row r="49" spans="1:10">
      <c r="A49" s="94"/>
      <c r="B49" s="94"/>
      <c r="C49" s="94"/>
      <c r="D49" s="94"/>
      <c r="E49" s="94"/>
      <c r="F49" s="94"/>
      <c r="G49" s="94"/>
      <c r="H49" s="94"/>
      <c r="I49" s="94"/>
      <c r="J49" s="97"/>
    </row>
    <row r="50" spans="1:10">
      <c r="A50" s="94"/>
      <c r="B50" s="94"/>
      <c r="C50" s="94"/>
      <c r="D50" s="94"/>
      <c r="E50" s="94"/>
      <c r="F50" s="94"/>
      <c r="G50" s="94"/>
      <c r="H50" s="94"/>
      <c r="I50" s="94"/>
      <c r="J50" s="97"/>
    </row>
    <row r="51" spans="1:10">
      <c r="A51" s="94"/>
      <c r="B51" s="166"/>
      <c r="C51" s="94"/>
      <c r="D51" s="94"/>
      <c r="E51" s="94"/>
      <c r="F51" s="94"/>
      <c r="G51" s="94"/>
      <c r="H51" s="94"/>
      <c r="I51" s="94"/>
      <c r="J51" s="97"/>
    </row>
  </sheetData>
  <mergeCells count="40">
    <mergeCell ref="B42:F42"/>
    <mergeCell ref="B43:F43"/>
    <mergeCell ref="B44:F44"/>
    <mergeCell ref="B45:F45"/>
    <mergeCell ref="B35:F35"/>
    <mergeCell ref="B36:F36"/>
    <mergeCell ref="B37:F37"/>
    <mergeCell ref="B38:F38"/>
    <mergeCell ref="B40:F40"/>
    <mergeCell ref="B41:F41"/>
    <mergeCell ref="B34:F34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22:F22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10:F10"/>
    <mergeCell ref="A5:J5"/>
    <mergeCell ref="B6:F6"/>
    <mergeCell ref="B7:F7"/>
    <mergeCell ref="B8:F8"/>
    <mergeCell ref="B9:F9"/>
  </mergeCells>
  <pageMargins left="0" right="0" top="0" bottom="0" header="0" footer="0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4"/>
  <sheetViews>
    <sheetView workbookViewId="0">
      <selection sqref="A1:D60"/>
    </sheetView>
  </sheetViews>
  <sheetFormatPr defaultRowHeight="15"/>
  <cols>
    <col min="1" max="1" width="5.42578125" customWidth="1"/>
    <col min="3" max="3" width="37.7109375" customWidth="1"/>
    <col min="4" max="4" width="24.42578125" customWidth="1"/>
  </cols>
  <sheetData>
    <row r="1" spans="1:4">
      <c r="B1" s="95" t="s">
        <v>273</v>
      </c>
    </row>
    <row r="2" spans="1:4">
      <c r="B2" s="95" t="s">
        <v>274</v>
      </c>
    </row>
    <row r="3" spans="1:4">
      <c r="B3" s="95"/>
      <c r="D3" s="69" t="s">
        <v>275</v>
      </c>
    </row>
    <row r="4" spans="1:4">
      <c r="D4" t="s">
        <v>276</v>
      </c>
    </row>
    <row r="5" spans="1:4">
      <c r="A5" s="17"/>
      <c r="B5" s="17"/>
      <c r="C5" s="21" t="s">
        <v>277</v>
      </c>
      <c r="D5" s="21" t="s">
        <v>278</v>
      </c>
    </row>
    <row r="6" spans="1:4" ht="20.25">
      <c r="A6" s="17">
        <v>1</v>
      </c>
      <c r="B6" s="21" t="s">
        <v>279</v>
      </c>
      <c r="C6" s="56" t="s">
        <v>280</v>
      </c>
      <c r="D6" s="193"/>
    </row>
    <row r="7" spans="1:4" ht="21">
      <c r="A7" s="17">
        <v>2</v>
      </c>
      <c r="B7" s="21" t="s">
        <v>279</v>
      </c>
      <c r="C7" s="56" t="s">
        <v>281</v>
      </c>
      <c r="D7" s="194"/>
    </row>
    <row r="8" spans="1:4" ht="21">
      <c r="A8" s="17">
        <v>3</v>
      </c>
      <c r="B8" s="21" t="s">
        <v>279</v>
      </c>
      <c r="C8" s="56" t="s">
        <v>282</v>
      </c>
      <c r="D8" s="194"/>
    </row>
    <row r="9" spans="1:4" ht="21">
      <c r="A9" s="17">
        <v>4</v>
      </c>
      <c r="B9" s="21" t="s">
        <v>279</v>
      </c>
      <c r="C9" s="56" t="s">
        <v>283</v>
      </c>
      <c r="D9" s="194"/>
    </row>
    <row r="10" spans="1:4" ht="21">
      <c r="A10" s="17">
        <v>5</v>
      </c>
      <c r="B10" s="21" t="s">
        <v>279</v>
      </c>
      <c r="C10" s="56" t="s">
        <v>284</v>
      </c>
      <c r="D10" s="194"/>
    </row>
    <row r="11" spans="1:4" ht="21">
      <c r="A11" s="17">
        <v>6</v>
      </c>
      <c r="B11" s="21" t="s">
        <v>279</v>
      </c>
      <c r="C11" s="56" t="s">
        <v>285</v>
      </c>
      <c r="D11" s="194"/>
    </row>
    <row r="12" spans="1:4" ht="21">
      <c r="A12" s="17">
        <v>7</v>
      </c>
      <c r="B12" s="21" t="s">
        <v>279</v>
      </c>
      <c r="C12" s="56" t="s">
        <v>286</v>
      </c>
      <c r="D12" s="194"/>
    </row>
    <row r="13" spans="1:4" ht="21">
      <c r="A13" s="17">
        <v>8</v>
      </c>
      <c r="B13" s="21" t="s">
        <v>279</v>
      </c>
      <c r="C13" s="56" t="s">
        <v>287</v>
      </c>
      <c r="D13" s="194"/>
    </row>
    <row r="14" spans="1:4" ht="20.25">
      <c r="A14" s="21" t="s">
        <v>9</v>
      </c>
      <c r="B14" s="21"/>
      <c r="C14" s="21" t="s">
        <v>288</v>
      </c>
      <c r="D14" s="195"/>
    </row>
    <row r="15" spans="1:4" ht="21">
      <c r="A15" s="17">
        <v>9</v>
      </c>
      <c r="B15" s="21" t="s">
        <v>289</v>
      </c>
      <c r="C15" s="56" t="s">
        <v>290</v>
      </c>
      <c r="D15" s="194">
        <v>210149</v>
      </c>
    </row>
    <row r="16" spans="1:4" ht="20.25">
      <c r="A16" s="17">
        <v>10</v>
      </c>
      <c r="B16" s="21" t="s">
        <v>289</v>
      </c>
      <c r="C16" s="56" t="s">
        <v>291</v>
      </c>
      <c r="D16" s="193"/>
    </row>
    <row r="17" spans="1:4" ht="21">
      <c r="A17" s="17">
        <v>11</v>
      </c>
      <c r="B17" s="21" t="s">
        <v>289</v>
      </c>
      <c r="C17" s="56" t="s">
        <v>292</v>
      </c>
      <c r="D17" s="194"/>
    </row>
    <row r="18" spans="1:4" ht="20.25">
      <c r="A18" s="21" t="s">
        <v>35</v>
      </c>
      <c r="B18" s="21"/>
      <c r="C18" s="21" t="s">
        <v>293</v>
      </c>
      <c r="D18" s="195">
        <f>D15</f>
        <v>210149</v>
      </c>
    </row>
    <row r="19" spans="1:4" ht="21">
      <c r="A19" s="17">
        <v>12</v>
      </c>
      <c r="B19" s="21" t="s">
        <v>294</v>
      </c>
      <c r="C19" s="56" t="s">
        <v>295</v>
      </c>
      <c r="D19" s="194"/>
    </row>
    <row r="20" spans="1:4" ht="21">
      <c r="A20" s="17">
        <v>13</v>
      </c>
      <c r="B20" s="21" t="s">
        <v>294</v>
      </c>
      <c r="C20" s="21" t="s">
        <v>296</v>
      </c>
      <c r="D20" s="194"/>
    </row>
    <row r="21" spans="1:4" ht="21">
      <c r="A21" s="17">
        <v>14</v>
      </c>
      <c r="B21" s="21" t="s">
        <v>294</v>
      </c>
      <c r="C21" s="56" t="s">
        <v>297</v>
      </c>
      <c r="D21" s="194"/>
    </row>
    <row r="22" spans="1:4" ht="21">
      <c r="A22" s="17">
        <v>15</v>
      </c>
      <c r="B22" s="21" t="s">
        <v>294</v>
      </c>
      <c r="C22" s="56" t="s">
        <v>298</v>
      </c>
      <c r="D22" s="194"/>
    </row>
    <row r="23" spans="1:4" ht="21">
      <c r="A23" s="17">
        <v>16</v>
      </c>
      <c r="B23" s="21" t="s">
        <v>294</v>
      </c>
      <c r="C23" s="56" t="s">
        <v>299</v>
      </c>
      <c r="D23" s="194"/>
    </row>
    <row r="24" spans="1:4" ht="21">
      <c r="A24" s="17">
        <v>17</v>
      </c>
      <c r="B24" s="21" t="s">
        <v>294</v>
      </c>
      <c r="C24" s="56" t="s">
        <v>300</v>
      </c>
      <c r="D24" s="194"/>
    </row>
    <row r="25" spans="1:4" ht="21">
      <c r="A25" s="17">
        <v>18</v>
      </c>
      <c r="B25" s="21" t="s">
        <v>294</v>
      </c>
      <c r="C25" s="56" t="s">
        <v>301</v>
      </c>
      <c r="D25" s="194"/>
    </row>
    <row r="26" spans="1:4" ht="21">
      <c r="A26" s="17">
        <v>19</v>
      </c>
      <c r="B26" s="21" t="s">
        <v>294</v>
      </c>
      <c r="C26" s="56" t="s">
        <v>302</v>
      </c>
      <c r="D26" s="194"/>
    </row>
    <row r="27" spans="1:4" ht="21">
      <c r="A27" s="21" t="s">
        <v>153</v>
      </c>
      <c r="B27" s="21"/>
      <c r="C27" s="21" t="s">
        <v>303</v>
      </c>
      <c r="D27" s="194"/>
    </row>
    <row r="28" spans="1:4" ht="21">
      <c r="A28" s="17">
        <v>20</v>
      </c>
      <c r="B28" s="21" t="s">
        <v>304</v>
      </c>
      <c r="C28" s="56" t="s">
        <v>305</v>
      </c>
      <c r="D28" s="194"/>
    </row>
    <row r="29" spans="1:4" ht="20.25">
      <c r="A29" s="17">
        <v>21</v>
      </c>
      <c r="B29" s="21" t="s">
        <v>304</v>
      </c>
      <c r="C29" s="56" t="s">
        <v>306</v>
      </c>
      <c r="D29" s="193"/>
    </row>
    <row r="30" spans="1:4" ht="20.25">
      <c r="A30" s="17">
        <v>22</v>
      </c>
      <c r="B30" s="21" t="s">
        <v>304</v>
      </c>
      <c r="C30" s="56" t="s">
        <v>307</v>
      </c>
      <c r="D30" s="193"/>
    </row>
    <row r="31" spans="1:4" ht="21">
      <c r="A31" s="17">
        <v>23</v>
      </c>
      <c r="B31" s="21" t="s">
        <v>304</v>
      </c>
      <c r="C31" s="56" t="s">
        <v>308</v>
      </c>
      <c r="D31" s="194"/>
    </row>
    <row r="32" spans="1:4" ht="21">
      <c r="A32" s="21" t="s">
        <v>309</v>
      </c>
      <c r="B32" s="21"/>
      <c r="C32" s="21" t="s">
        <v>310</v>
      </c>
      <c r="D32" s="194"/>
    </row>
    <row r="33" spans="1:4" ht="21">
      <c r="A33" s="17">
        <v>24</v>
      </c>
      <c r="B33" s="21" t="s">
        <v>311</v>
      </c>
      <c r="C33" s="56" t="s">
        <v>312</v>
      </c>
      <c r="D33" s="194"/>
    </row>
    <row r="34" spans="1:4" ht="21">
      <c r="A34" s="17">
        <v>25</v>
      </c>
      <c r="B34" s="21" t="s">
        <v>311</v>
      </c>
      <c r="C34" s="56" t="s">
        <v>313</v>
      </c>
      <c r="D34" s="194"/>
    </row>
    <row r="35" spans="1:4" ht="21">
      <c r="A35" s="17">
        <v>26</v>
      </c>
      <c r="B35" s="21" t="s">
        <v>311</v>
      </c>
      <c r="C35" s="56" t="s">
        <v>314</v>
      </c>
      <c r="D35" s="194"/>
    </row>
    <row r="36" spans="1:4" ht="21">
      <c r="A36" s="17">
        <v>27</v>
      </c>
      <c r="B36" s="21" t="s">
        <v>311</v>
      </c>
      <c r="C36" s="56" t="s">
        <v>315</v>
      </c>
      <c r="D36" s="194"/>
    </row>
    <row r="37" spans="1:4" ht="20.25">
      <c r="A37" s="17">
        <v>28</v>
      </c>
      <c r="B37" s="21" t="s">
        <v>311</v>
      </c>
      <c r="C37" s="56" t="s">
        <v>316</v>
      </c>
      <c r="D37" s="193"/>
    </row>
    <row r="38" spans="1:4" ht="21">
      <c r="A38" s="17">
        <v>29</v>
      </c>
      <c r="B38" s="21" t="s">
        <v>311</v>
      </c>
      <c r="C38" s="167" t="s">
        <v>317</v>
      </c>
      <c r="D38" s="194"/>
    </row>
    <row r="39" spans="1:4" ht="21">
      <c r="A39" s="17">
        <v>30</v>
      </c>
      <c r="B39" s="21" t="s">
        <v>311</v>
      </c>
      <c r="C39" s="56" t="s">
        <v>318</v>
      </c>
      <c r="D39" s="194"/>
    </row>
    <row r="40" spans="1:4" ht="21">
      <c r="A40" s="17">
        <v>31</v>
      </c>
      <c r="B40" s="21" t="s">
        <v>311</v>
      </c>
      <c r="C40" s="56" t="s">
        <v>319</v>
      </c>
      <c r="D40" s="194"/>
    </row>
    <row r="41" spans="1:4" ht="21">
      <c r="A41" s="17">
        <v>32</v>
      </c>
      <c r="B41" s="21" t="s">
        <v>311</v>
      </c>
      <c r="C41" s="56" t="s">
        <v>320</v>
      </c>
      <c r="D41" s="194"/>
    </row>
    <row r="42" spans="1:4" ht="21">
      <c r="A42" s="17">
        <v>33</v>
      </c>
      <c r="B42" s="21" t="s">
        <v>311</v>
      </c>
      <c r="C42" s="56" t="s">
        <v>321</v>
      </c>
      <c r="D42" s="194"/>
    </row>
    <row r="43" spans="1:4" ht="21">
      <c r="A43" s="168">
        <v>34</v>
      </c>
      <c r="B43" s="21" t="s">
        <v>311</v>
      </c>
      <c r="C43" s="56" t="s">
        <v>322</v>
      </c>
      <c r="D43" s="194"/>
    </row>
    <row r="44" spans="1:4" ht="20.25">
      <c r="A44" s="21" t="s">
        <v>323</v>
      </c>
      <c r="B44" s="17"/>
      <c r="C44" s="21" t="s">
        <v>324</v>
      </c>
      <c r="D44" s="195"/>
    </row>
    <row r="45" spans="1:4" ht="20.25">
      <c r="A45" s="17"/>
      <c r="B45" s="17"/>
      <c r="C45" s="21" t="s">
        <v>325</v>
      </c>
      <c r="D45" s="195">
        <f>D14+D18+D27+D32+D44</f>
        <v>210149</v>
      </c>
    </row>
    <row r="46" spans="1:4">
      <c r="B46" s="169" t="s">
        <v>326</v>
      </c>
      <c r="C46" s="170"/>
      <c r="D46" s="21" t="s">
        <v>327</v>
      </c>
    </row>
    <row r="47" spans="1:4">
      <c r="B47" s="171"/>
      <c r="C47" s="172"/>
      <c r="D47" s="172"/>
    </row>
    <row r="48" spans="1:4">
      <c r="B48" s="173" t="s">
        <v>328</v>
      </c>
      <c r="C48" s="173"/>
      <c r="D48" s="17">
        <v>6</v>
      </c>
    </row>
    <row r="49" spans="1:4">
      <c r="B49" s="17" t="s">
        <v>329</v>
      </c>
      <c r="C49" s="17"/>
      <c r="D49" s="17"/>
    </row>
    <row r="50" spans="1:4">
      <c r="B50" s="17" t="s">
        <v>330</v>
      </c>
      <c r="C50" s="17"/>
      <c r="D50" s="17">
        <v>3</v>
      </c>
    </row>
    <row r="51" spans="1:4">
      <c r="B51" s="17" t="s">
        <v>331</v>
      </c>
      <c r="C51" s="17"/>
      <c r="D51" s="17"/>
    </row>
    <row r="52" spans="1:4">
      <c r="B52" s="174" t="s">
        <v>332</v>
      </c>
      <c r="C52" s="170"/>
      <c r="D52" s="17">
        <v>2</v>
      </c>
    </row>
    <row r="53" spans="1:4">
      <c r="B53" s="175"/>
      <c r="C53" s="176" t="s">
        <v>333</v>
      </c>
      <c r="D53" s="176">
        <f>D48+D49+D50+D51+D52</f>
        <v>11</v>
      </c>
    </row>
    <row r="55" spans="1:4">
      <c r="D55" s="69" t="s">
        <v>209</v>
      </c>
    </row>
    <row r="56" spans="1:4">
      <c r="D56" t="s">
        <v>210</v>
      </c>
    </row>
    <row r="57" spans="1:4">
      <c r="B57" s="69" t="s">
        <v>334</v>
      </c>
    </row>
    <row r="59" spans="1:4">
      <c r="B59" s="69"/>
    </row>
    <row r="60" spans="1:4">
      <c r="A60" s="69"/>
      <c r="B60" s="69"/>
      <c r="C60" s="69"/>
      <c r="D60" s="69"/>
    </row>
    <row r="61" spans="1:4">
      <c r="A61" s="69"/>
      <c r="B61" s="69"/>
      <c r="C61" s="69"/>
      <c r="D61" s="69"/>
    </row>
    <row r="62" spans="1:4">
      <c r="B62" s="69"/>
      <c r="C62" s="69"/>
      <c r="D62" s="69"/>
    </row>
    <row r="63" spans="1:4">
      <c r="B63" s="69"/>
      <c r="C63" s="69"/>
      <c r="D63" s="69"/>
    </row>
    <row r="64" spans="1:4">
      <c r="A64" s="69"/>
      <c r="B64" s="69"/>
    </row>
  </sheetData>
  <pageMargins left="0" right="0" top="0" bottom="0" header="0" footer="0"/>
  <pageSetup scale="7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D21"/>
  <sheetViews>
    <sheetView workbookViewId="0">
      <selection sqref="A1:D28"/>
    </sheetView>
  </sheetViews>
  <sheetFormatPr defaultRowHeight="15"/>
  <cols>
    <col min="1" max="1" width="5.140625" customWidth="1"/>
    <col min="2" max="2" width="18.42578125" customWidth="1"/>
    <col min="4" max="4" width="18" customWidth="1"/>
  </cols>
  <sheetData>
    <row r="2" spans="1:4">
      <c r="A2" t="s">
        <v>340</v>
      </c>
      <c r="B2" t="s">
        <v>145</v>
      </c>
    </row>
    <row r="3" spans="1:4">
      <c r="B3" t="s">
        <v>177</v>
      </c>
    </row>
    <row r="5" spans="1:4">
      <c r="B5" t="s">
        <v>341</v>
      </c>
    </row>
    <row r="7" spans="1:4">
      <c r="A7" s="170" t="s">
        <v>342</v>
      </c>
      <c r="B7" s="170" t="s">
        <v>343</v>
      </c>
      <c r="C7" s="170" t="s">
        <v>344</v>
      </c>
      <c r="D7" s="196" t="s">
        <v>345</v>
      </c>
    </row>
    <row r="8" spans="1:4">
      <c r="A8" s="173"/>
      <c r="B8" s="173"/>
      <c r="C8" s="173"/>
      <c r="D8" s="173"/>
    </row>
    <row r="9" spans="1:4">
      <c r="A9" s="17">
        <v>1</v>
      </c>
      <c r="B9" s="17" t="s">
        <v>346</v>
      </c>
      <c r="C9" s="17" t="s">
        <v>347</v>
      </c>
      <c r="D9" s="17" t="s">
        <v>348</v>
      </c>
    </row>
    <row r="10" spans="1:4">
      <c r="A10" s="17"/>
      <c r="B10" s="17"/>
      <c r="C10" s="17"/>
      <c r="D10" s="17"/>
    </row>
    <row r="11" spans="1:4">
      <c r="A11" s="17"/>
      <c r="B11" s="17"/>
      <c r="C11" s="17"/>
      <c r="D11" s="17"/>
    </row>
    <row r="12" spans="1:4">
      <c r="A12" s="17"/>
      <c r="B12" s="17"/>
      <c r="C12" s="17"/>
      <c r="D12" s="17"/>
    </row>
    <row r="13" spans="1:4">
      <c r="A13" s="17"/>
      <c r="B13" s="17"/>
      <c r="C13" s="17"/>
      <c r="D13" s="17"/>
    </row>
    <row r="14" spans="1:4">
      <c r="A14" s="17"/>
      <c r="B14" s="17"/>
      <c r="C14" s="17"/>
      <c r="D14" s="17"/>
    </row>
    <row r="15" spans="1:4">
      <c r="A15" s="17"/>
      <c r="B15" s="17"/>
      <c r="C15" s="17"/>
      <c r="D15" s="17"/>
    </row>
    <row r="16" spans="1:4">
      <c r="A16" s="17"/>
      <c r="B16" s="17"/>
      <c r="C16" s="17"/>
      <c r="D16" s="17"/>
    </row>
    <row r="17" spans="1:4">
      <c r="A17" s="17"/>
      <c r="B17" s="17"/>
      <c r="C17" s="17"/>
      <c r="D17" s="17"/>
    </row>
    <row r="18" spans="1:4">
      <c r="A18" s="17"/>
      <c r="B18" s="17"/>
      <c r="C18" s="17"/>
      <c r="D18" s="17"/>
    </row>
    <row r="19" spans="1:4">
      <c r="A19" s="17"/>
      <c r="B19" s="17"/>
      <c r="C19" s="17"/>
      <c r="D19" s="17"/>
    </row>
    <row r="20" spans="1:4">
      <c r="A20" s="17"/>
      <c r="B20" s="17"/>
      <c r="C20" s="17"/>
      <c r="D20" s="17"/>
    </row>
    <row r="21" spans="1:4">
      <c r="A21" s="17"/>
      <c r="B21" s="17"/>
      <c r="C21" s="17"/>
      <c r="D21" s="1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AKTIVI</vt:lpstr>
      <vt:lpstr>PASIVI</vt:lpstr>
      <vt:lpstr>TARDH SHPENZ</vt:lpstr>
      <vt:lpstr>PASQ FLUSIT</vt:lpstr>
      <vt:lpstr>KAPIT E VETA</vt:lpstr>
      <vt:lpstr>PASQYRANR1</vt:lpstr>
      <vt:lpstr>PASQNR.2</vt:lpstr>
      <vt:lpstr>PASQNR3</vt:lpstr>
      <vt:lpstr>PASQYRA IVENTARIT MJETE TRANSPO</vt:lpstr>
      <vt:lpstr>DEKLERATA ANALITIKE</vt:lpstr>
      <vt:lpstr>AKTIVET AFAT GJATA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AAA</cp:lastModifiedBy>
  <cp:lastPrinted>2012-03-27T11:33:37Z</cp:lastPrinted>
  <dcterms:created xsi:type="dcterms:W3CDTF">2012-03-21T10:29:50Z</dcterms:created>
  <dcterms:modified xsi:type="dcterms:W3CDTF">2012-10-02T11:31:54Z</dcterms:modified>
</cp:coreProperties>
</file>