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49912C7-915A-481B-B82E-19E221DC9E11}" xr6:coauthVersionLast="44" xr6:coauthVersionMax="44" xr10:uidLastSave="{00000000-0000-0000-0000-000000000000}"/>
  <bookViews>
    <workbookView xWindow="-120" yWindow="-120" windowWidth="25440" windowHeight="15390" tabRatio="823" xr2:uid="{00000000-000D-0000-FFFF-FFFF00000000}"/>
  </bookViews>
  <sheets>
    <sheet name="Kop." sheetId="1" r:id="rId1"/>
    <sheet name="Aktivet" sheetId="4" r:id="rId2"/>
    <sheet name="Pasivet" sheetId="14" r:id="rId3"/>
    <sheet name="PASH" sheetId="15" r:id="rId4"/>
    <sheet name="Fluksi " sheetId="18" r:id="rId5"/>
    <sheet name="Kapitali" sheetId="25" r:id="rId6"/>
    <sheet name="AAM" sheetId="32" r:id="rId7"/>
  </sheets>
  <externalReferences>
    <externalReference r:id="rId8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_xlnm.Print_Area" localSheetId="1">Aktivet!$A$1:$G$55</definedName>
    <definedName name="_xlnm.Print_Area" localSheetId="4">'Fluksi '!$A$1:$E$48</definedName>
    <definedName name="_xlnm.Print_Area" localSheetId="3">PASH!$A$1:$G$60</definedName>
    <definedName name="_xlnm.Print_Area" localSheetId="2">Pasivet!$A$1:$G$53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9" i="14" l="1"/>
  <c r="F28" i="14" l="1"/>
  <c r="F27" i="14"/>
  <c r="F23" i="14" s="1"/>
  <c r="F39" i="14" s="1"/>
  <c r="F8" i="4"/>
  <c r="D47" i="18" s="1"/>
  <c r="F21" i="15"/>
  <c r="K21" i="15"/>
  <c r="D44" i="18" l="1"/>
  <c r="D45" i="18"/>
  <c r="F15" i="15"/>
  <c r="F19" i="4" l="1"/>
  <c r="F14" i="4" s="1"/>
  <c r="F31" i="15"/>
  <c r="F36" i="15" s="1"/>
  <c r="F42" i="15" l="1"/>
  <c r="F49" i="15" s="1"/>
  <c r="F56" i="15" s="1"/>
  <c r="F50" i="14" s="1"/>
  <c r="F51" i="14" s="1"/>
  <c r="J19" i="25" l="1"/>
  <c r="F40" i="14"/>
  <c r="E37" i="32"/>
  <c r="E38" i="32"/>
  <c r="E39" i="32"/>
  <c r="E40" i="32"/>
  <c r="E41" i="32"/>
  <c r="J21" i="25" l="1"/>
  <c r="K19" i="25"/>
  <c r="K21" i="25" s="1"/>
  <c r="F7" i="4"/>
  <c r="J30" i="25" l="1"/>
  <c r="M21" i="25"/>
  <c r="M30" i="25" s="1"/>
  <c r="F22" i="4"/>
  <c r="F32" i="4" l="1"/>
  <c r="F6" i="4" s="1"/>
  <c r="F39" i="32" l="1"/>
  <c r="F14" i="32"/>
  <c r="G41" i="32"/>
  <c r="G39" i="32"/>
  <c r="G38" i="32"/>
  <c r="G37" i="32"/>
  <c r="G36" i="32"/>
  <c r="F36" i="32"/>
  <c r="E36" i="32"/>
  <c r="G35" i="32"/>
  <c r="F35" i="32"/>
  <c r="E35" i="32"/>
  <c r="G28" i="32"/>
  <c r="H27" i="32"/>
  <c r="H25" i="32"/>
  <c r="H22" i="32"/>
  <c r="H21" i="32"/>
  <c r="G14" i="32"/>
  <c r="H13" i="32"/>
  <c r="H11" i="32"/>
  <c r="H39" i="32" s="1"/>
  <c r="H41" i="32" l="1"/>
  <c r="E28" i="32"/>
  <c r="E42" i="32"/>
  <c r="H12" i="32"/>
  <c r="G42" i="32"/>
  <c r="F40" i="32"/>
  <c r="H9" i="32"/>
  <c r="F41" i="32"/>
  <c r="H36" i="32"/>
  <c r="E14" i="32"/>
  <c r="H10" i="32"/>
  <c r="H35" i="32"/>
  <c r="H26" i="32"/>
  <c r="H23" i="32"/>
  <c r="H40" i="32" l="1"/>
  <c r="H37" i="32"/>
  <c r="F37" i="32"/>
  <c r="F28" i="32" l="1"/>
  <c r="F38" i="32"/>
  <c r="H24" i="32"/>
  <c r="H38" i="32" l="1"/>
  <c r="F42" i="32"/>
  <c r="H28" i="32"/>
  <c r="F41" i="4" l="1"/>
  <c r="F53" i="4" s="1"/>
  <c r="F54" i="4" s="1"/>
  <c r="H8" i="32" l="1"/>
  <c r="H7" i="32"/>
  <c r="H14" i="32" l="1"/>
  <c r="H42" i="32" s="1"/>
  <c r="F52" i="14" l="1"/>
  <c r="H54" i="4" l="1"/>
</calcChain>
</file>

<file path=xl/sharedStrings.xml><?xml version="1.0" encoding="utf-8"?>
<sst xmlns="http://schemas.openxmlformats.org/spreadsheetml/2006/main" count="433" uniqueCount="293">
  <si>
    <t>Data e krijimit</t>
  </si>
  <si>
    <t>Nr. i  Regjistrit  Tregetar</t>
  </si>
  <si>
    <t>Nr</t>
  </si>
  <si>
    <t>I</t>
  </si>
  <si>
    <t>II</t>
  </si>
  <si>
    <t>Adresa e Selise</t>
  </si>
  <si>
    <t>P A S Q Y R A T     F I N A N C I A R E</t>
  </si>
  <si>
    <t>A   K   T   I   V   E   T</t>
  </si>
  <si>
    <t>Aktivet  monetare</t>
  </si>
  <si>
    <t>Banka</t>
  </si>
  <si>
    <t>Arka</t>
  </si>
  <si>
    <t>Veprimtaria  Kryesore</t>
  </si>
  <si>
    <t>Ligjit Nr. 9228 Date 29.04.2004     Per Kontabilitetin dhe Pasqyrat Financiare  )</t>
  </si>
  <si>
    <t>NIPT -i</t>
  </si>
  <si>
    <t>Pasqyra Financiare jane te shprehura ne</t>
  </si>
  <si>
    <t>Pasqyra Financiare jane te rumbullakosura ne</t>
  </si>
  <si>
    <t>Nga</t>
  </si>
  <si>
    <t>Deri</t>
  </si>
  <si>
    <t xml:space="preserve">  Data  e  mbylljes se Pasqyrave Financiare</t>
  </si>
  <si>
    <t>Pasqyra Financiare jane individuale</t>
  </si>
  <si>
    <t>Pasqyra Financiare jane te konsoliduara</t>
  </si>
  <si>
    <t xml:space="preserve">  Periudha  Kontabel e Pasqyrave Financiare</t>
  </si>
  <si>
    <t>Pershkrimi  i  Elementeve</t>
  </si>
  <si>
    <t>Emertimi dhe Forma ligjore</t>
  </si>
  <si>
    <t>Totali</t>
  </si>
  <si>
    <t>Investime</t>
  </si>
  <si>
    <t>Te tjera Financiare</t>
  </si>
  <si>
    <t>Në tituj pronësie të njësive ekonomike brenda grupit</t>
  </si>
  <si>
    <t>Aksionet e veta</t>
  </si>
  <si>
    <t>Të drejta të arkëtueshme</t>
  </si>
  <si>
    <t>Nga aktiviteti i shfrytëzimit</t>
  </si>
  <si>
    <t>Nga njësitë ekonomike brenda grupit</t>
  </si>
  <si>
    <t>Nga  njësitë ekonomike ku ka interesa pjesëmarrëse</t>
  </si>
  <si>
    <t xml:space="preserve">Të tjera </t>
  </si>
  <si>
    <t>Kapital i nënshkruar i papaguar</t>
  </si>
  <si>
    <t>Inventarët</t>
  </si>
  <si>
    <t>Lëndë e parë dhe materiale të konsumueshme</t>
  </si>
  <si>
    <t>Prodhime në proces dhe gjysëmprodukte</t>
  </si>
  <si>
    <t xml:space="preserve">Produkte të gatshme </t>
  </si>
  <si>
    <t xml:space="preserve">Mallra                                                        </t>
  </si>
  <si>
    <t>Aktive Biologjike (Gjë e gjallë në rritje e majmëri)</t>
  </si>
  <si>
    <t>AAGJM të mbajtura për shitje</t>
  </si>
  <si>
    <t>Parapagime për inventar</t>
  </si>
  <si>
    <t>Shpenzime të shtyra</t>
  </si>
  <si>
    <t>Të arkëtueshme nga të ardhurat e konstatuara</t>
  </si>
  <si>
    <t>Aktive tatimore të shtyra</t>
  </si>
  <si>
    <t>Kapitali i nënshkruar i papaguar</t>
  </si>
  <si>
    <t>Aktive financiare</t>
  </si>
  <si>
    <t>Tituj pronësie në njësitë ekonomike brenda grupit</t>
  </si>
  <si>
    <t xml:space="preserve">Tituj të huadhënies në njësitë ekonomike brenda grupit </t>
  </si>
  <si>
    <t xml:space="preserve">Tituj pronësie  në njësitë ekonomike ku ka interesa pjesëmarrëse </t>
  </si>
  <si>
    <t>Tituj të huadhënies  në njësitë ekonomike ku ka interesa pjesëmarrëse</t>
  </si>
  <si>
    <t xml:space="preserve">Tituj të tjerë të mbajtur si aktive afatgjata </t>
  </si>
  <si>
    <t>Tituj të tjerë të huadhënies</t>
  </si>
  <si>
    <t>Aktivet materiale</t>
  </si>
  <si>
    <t>Toka dhe ndërtesa</t>
  </si>
  <si>
    <t>Impiante dhe makineri</t>
  </si>
  <si>
    <t xml:space="preserve">Të tjera Instalime dhe pajisje </t>
  </si>
  <si>
    <t xml:space="preserve">Parapagime për aktive materiale dhe në proces </t>
  </si>
  <si>
    <t>Ativet biologjike</t>
  </si>
  <si>
    <t>Aktive jo materiale:</t>
  </si>
  <si>
    <t>Koncesione,patenta,liçenca,marka tregtare,të drejta dhe aktive të ngjashme</t>
  </si>
  <si>
    <t>Emri i Mirë</t>
  </si>
  <si>
    <t xml:space="preserve">Parapagime për AAJM                                                                 </t>
  </si>
  <si>
    <t>TOTALI   AKTIVEVE    AFATSHKURTRA</t>
  </si>
  <si>
    <t>Aktivet Afatshkurtra</t>
  </si>
  <si>
    <t>TOTALI   AKTIVEVE    AFATGJATA</t>
  </si>
  <si>
    <t>Aktivet Afatgjata</t>
  </si>
  <si>
    <t>DETYRIMET  DHE  KAPITALI</t>
  </si>
  <si>
    <t>Detyrime afatshkurtra:</t>
  </si>
  <si>
    <t>Titujt e huamarrjes</t>
  </si>
  <si>
    <t>Detyrime ndaj institucioneve të kredisë</t>
  </si>
  <si>
    <t xml:space="preserve">Arkëtime në avancë për porosi </t>
  </si>
  <si>
    <t>Të pagueshme për aktivitetin e shfrytëzimit</t>
  </si>
  <si>
    <t>Dëftesa të pagueshme</t>
  </si>
  <si>
    <t>Të pagueshme ndaj njësive ekonomike brenda grupit</t>
  </si>
  <si>
    <t>Të pagueshme ndaj  njësive ekonomike ku ka interesa pjesëmarrëse</t>
  </si>
  <si>
    <t>Të pagueshme ndaj punonjësve dhe sigurimeve shoqërore/shëndetsore</t>
  </si>
  <si>
    <t>Të pagueshme për shpenzime të konstatuara</t>
  </si>
  <si>
    <t xml:space="preserve">Të ardhura të shtyra </t>
  </si>
  <si>
    <t>Provizione</t>
  </si>
  <si>
    <t>A K T I V E    T O T A L E</t>
  </si>
  <si>
    <t>D E T Y R I M E T     T O T A L E</t>
  </si>
  <si>
    <t>Detyrime afatgjata:</t>
  </si>
  <si>
    <t xml:space="preserve">Arkëtimet në avancë për porosi </t>
  </si>
  <si>
    <t>Të tjera të pagueshme</t>
  </si>
  <si>
    <t xml:space="preserve">Të pagueshme për shpenzime të konstatuara </t>
  </si>
  <si>
    <t>Të ardhura të shtyra</t>
  </si>
  <si>
    <t>Provizione:</t>
  </si>
  <si>
    <t>►</t>
  </si>
  <si>
    <t xml:space="preserve">Provizione  për pensionet </t>
  </si>
  <si>
    <t>Provizione të tjera</t>
  </si>
  <si>
    <t>Detyrime tatimore të shtyra</t>
  </si>
  <si>
    <t>Totali  i  Detyrimeve    afatshkurtera</t>
  </si>
  <si>
    <t>Totali  i  Detyrimeve    afatgjata</t>
  </si>
  <si>
    <t>Kapitali dhe Rezervat</t>
  </si>
  <si>
    <t>Kapitali i Nënshkruar</t>
  </si>
  <si>
    <t>Primi i lidhur me kapitalin</t>
  </si>
  <si>
    <t>Rezerva rivlerësimi</t>
  </si>
  <si>
    <t>Rezerva të tjera</t>
  </si>
  <si>
    <t xml:space="preserve">Rezerva ligjore </t>
  </si>
  <si>
    <t>Rezerva statutore</t>
  </si>
  <si>
    <t xml:space="preserve">Fitimi i pashpërndarë </t>
  </si>
  <si>
    <t>Fitim / Humbja e  Vitit</t>
  </si>
  <si>
    <t>Totali  i  Kapitalit</t>
  </si>
  <si>
    <t>TOTALI   I   DETYRIMEVE   DHE   KAPITALIT</t>
  </si>
  <si>
    <t>Pasqyra e Performancës</t>
  </si>
  <si>
    <t>(Pasqyra e të ardhurave dhe shpenzimeve)</t>
  </si>
  <si>
    <t>Formati 1 – Shpenzimet e shfrytëzimit të klasifikuara sipas natyrës</t>
  </si>
  <si>
    <t>Të ardhura nga aktiviteti i shfrytëzimit</t>
  </si>
  <si>
    <t>Ndryshimi në inventarin e produkteve të gatshme dhe prodhimit në proces</t>
  </si>
  <si>
    <t>Puna e kryer nga njësia ekonomike dhe e kapitalizuar</t>
  </si>
  <si>
    <t>Të ardhura të tjera të shfrytëzimit</t>
  </si>
  <si>
    <t xml:space="preserve">Lënda e parë dhe materiale të konsumueshme </t>
  </si>
  <si>
    <t xml:space="preserve">Të tjera shpenzime </t>
  </si>
  <si>
    <t>Shpenzime të personelit</t>
  </si>
  <si>
    <t>Paga dhe shpërblime</t>
  </si>
  <si>
    <t xml:space="preserve">Shpenzime të sigurimeve shoqërore/shëndetsore (paraqitur veçmas </t>
  </si>
  <si>
    <t>nga shpenzimet për pensionet)</t>
  </si>
  <si>
    <t>Zhvlerësimi i aktiveve afatgjata materiale</t>
  </si>
  <si>
    <t>Shpenzime konsumi dhe amortizimi</t>
  </si>
  <si>
    <t>Shpenzime të tjera shfrytëzimi</t>
  </si>
  <si>
    <t xml:space="preserve">Të ardhura të tjera </t>
  </si>
  <si>
    <t xml:space="preserve">Të ardhura nga njësitë ekonomike ku ka interesa pjesëmarrëse (paraqitur </t>
  </si>
  <si>
    <t>veçmas të ardhurat   nga njësitë ekonomike brenda grupit)</t>
  </si>
  <si>
    <t>Të ardhura nga investimet dhe huatë e tjera pjesë e aktiveve afatgjata</t>
  </si>
  <si>
    <t xml:space="preserve">Interesa të arkëtueshëm dhe të ardhura të tjera të ngjashme (paraqitur </t>
  </si>
  <si>
    <t>veçmas të ardhurat nga njësitë ekonomike brenda grupit)</t>
  </si>
  <si>
    <t>(paraqitur veçmas të ardhurat nga njësitë ekonomike brenda grupit)</t>
  </si>
  <si>
    <t xml:space="preserve">Zhvlerësimi i aktiveve  financiare dhe investimeve financiare të mbajtura si </t>
  </si>
  <si>
    <t xml:space="preserve"> aktive afatshkurtra</t>
  </si>
  <si>
    <t>Shpenzime financiare</t>
  </si>
  <si>
    <t>Shpenzime të tjera financiare</t>
  </si>
  <si>
    <t>Shpenzime interesi dhe shpenzime  të ngjashme (paraqitur veçmas</t>
  </si>
  <si>
    <t>shpenzimet për t'u paguar tek njësitë ekonomike brenda grupit)</t>
  </si>
  <si>
    <t xml:space="preserve">Pjesa e fitimit/humbjes nga pjesëmarrjet </t>
  </si>
  <si>
    <t>Fitimi/Humbja para tatimit</t>
  </si>
  <si>
    <t>Shpenzimi i tatimit mbi fitimin</t>
  </si>
  <si>
    <t>Shpenzimi aktual i tatimit mbi fitimin</t>
  </si>
  <si>
    <t>Shpenzimi i tatim fitimit të shtyrë</t>
  </si>
  <si>
    <t>Pjesa e tatim fitimit të  pjesëmarrjeve</t>
  </si>
  <si>
    <t>Fitimi/Humbja e vitit</t>
  </si>
  <si>
    <t>Fitimi/Humbja për:</t>
  </si>
  <si>
    <t>Pronarët e njësisë ekonomike mëmë</t>
  </si>
  <si>
    <t>Interesat jo-kontrolluese</t>
  </si>
  <si>
    <t xml:space="preserve">Pasqyra e të Ardhurave Gjithëpërfshirëse  </t>
  </si>
  <si>
    <t>Të ardhura të tjera gjithëpërfshirëse për vitin:</t>
  </si>
  <si>
    <t>Diferencat (+/-) nga përkthimi i monedhës në veprimtari të huaja</t>
  </si>
  <si>
    <t>Diferencat (+/-) nga rivlerësimi i aktiveve afatgjata materiale</t>
  </si>
  <si>
    <t>Diferencat (+/-) nga rivlerësimi i aktivet financiare të mbajtura për shitje</t>
  </si>
  <si>
    <t>Pjesa e të ardhurave gjithëpërfshirëse nga pjesëmarrjet</t>
  </si>
  <si>
    <t>Totali i të ardhurave të tjera gjithëpërfshirëse për vitin</t>
  </si>
  <si>
    <t>Totali i të ardhurave gjithëpërfshirëse për vitin</t>
  </si>
  <si>
    <t>Totali i të ardhurave/humbjeve gjithëpërfshirëse për:</t>
  </si>
  <si>
    <t>Pasqyra   e   Fluksit   te Mjeteve   Monetare</t>
  </si>
  <si>
    <t>Fluksi i Mjeteve Monetare nga/(përdorur në) aktivitetin e shfrytëzimit</t>
  </si>
  <si>
    <t>Interes i paguar</t>
  </si>
  <si>
    <t>Mjete monetare neto nga/(përdorur në) aktivitetin e shfrytëzimit</t>
  </si>
  <si>
    <t>Fluksi i Mjeteve Monetare nga/(përdorur në) aktivitetin e investimit</t>
  </si>
  <si>
    <t>Para neto të përdorura për blerjen e filialeve</t>
  </si>
  <si>
    <t>Para neto të arkëtuara nga shitja e filialeve</t>
  </si>
  <si>
    <t>Pagesa për blerjen e aktiveve afatgjata materiale</t>
  </si>
  <si>
    <t>Arkëtime nga shitja e aktiveve afatgjata materiale</t>
  </si>
  <si>
    <t>Pagesa për blerjen e investimeve të tjera</t>
  </si>
  <si>
    <t>Arkëtime nga shitja e investimeve të tjera</t>
  </si>
  <si>
    <t>Dividentë të arkëtuar</t>
  </si>
  <si>
    <t>Mjete monetare neto nga/(përdorur në) aktivitetin e investimit</t>
  </si>
  <si>
    <t>Fluksi i Mjeteve Monetare nga/(përdorur në) aktivitetin e  financimit</t>
  </si>
  <si>
    <t>Arkëtime nga emetimi i kapitalit aksionar</t>
  </si>
  <si>
    <t>Arkëtime nga emetimi i aksioneve të përdorura si kolateral</t>
  </si>
  <si>
    <t>Hua të arkëtuara</t>
  </si>
  <si>
    <t>Pagesa e kostove të transaksionit që lidhen me kreditë dhe huatë</t>
  </si>
  <si>
    <t>Riblerje e aksioneve të veta</t>
  </si>
  <si>
    <t>Pagesa e aksioneve të përdorura si kolateral</t>
  </si>
  <si>
    <t>Pagesa e huave</t>
  </si>
  <si>
    <t>Pagesë e detyrimeve të qirasë financiare</t>
  </si>
  <si>
    <t>Dividendë të paguar</t>
  </si>
  <si>
    <t>Mjete monetare neto nga/(përdorur në) aktivitetin e financimit</t>
  </si>
  <si>
    <t>Rritje/(rënie) neto në mjete monetare dhe ekuivalentë të mjeteve monetare</t>
  </si>
  <si>
    <t>Efekti i luhatjeve të kursit të këmbimit të mjeteve monetare</t>
  </si>
  <si>
    <t>(metoda indirekte)</t>
  </si>
  <si>
    <t>Fitim / Humbja e vitit</t>
  </si>
  <si>
    <t>Rregullimet për shpenzimet jomonetare:</t>
  </si>
  <si>
    <t>Shpenzimet financiare jomonetare</t>
  </si>
  <si>
    <t>Shpenzimet për tatimin mbi fitimin jomonetar</t>
  </si>
  <si>
    <t>Fluksi i mjeteve monetare i përfshirë në aktivitetet investuese:</t>
  </si>
  <si>
    <t>Fitim nga shitja e aktiveve afatgjata materiale</t>
  </si>
  <si>
    <t>Ndryshimet në aktivet dhe detyrimet e shfrytëzimit:</t>
  </si>
  <si>
    <t>Rënie/(rritje) në të drejtat e arkëtueshme dhe të tjera</t>
  </si>
  <si>
    <t>Rënie/(rritje) në inventarë</t>
  </si>
  <si>
    <t>Rritje/(rënie) në detyrimet e pagueshme</t>
  </si>
  <si>
    <t>Rritje/(rënie) në detyrime për punonjësit</t>
  </si>
  <si>
    <t>Totali i transaksioneve me pronarët e njësisë ekonomike</t>
  </si>
  <si>
    <t>Emetimi i kapitalit të nënshkruar</t>
  </si>
  <si>
    <t>Transaksionet me pronarët e njësisë ekonomike të njohura direkt në kapital:</t>
  </si>
  <si>
    <t>Të ardhura totale gjithëpërfshirëse për vitin:</t>
  </si>
  <si>
    <t>Të ardhura të tjera gjithëpërfshirëse:</t>
  </si>
  <si>
    <t>Fitimi / Humbja e vitit</t>
  </si>
  <si>
    <t>Totali i të ardhura gjithëpërfshirëse për vitin:</t>
  </si>
  <si>
    <t>Efekti i ndryshimeve në politikat kontabël</t>
  </si>
  <si>
    <t>Interesa Jo-Kontrollues</t>
  </si>
  <si>
    <t>Fitimet e Pashpërndara</t>
  </si>
  <si>
    <t>Rezerva Statutore</t>
  </si>
  <si>
    <t>Rezerva Ligjore</t>
  </si>
  <si>
    <t>Rezerva Rivlerësimi</t>
  </si>
  <si>
    <t>Kapitali i nënshkruar</t>
  </si>
  <si>
    <t>Pasqyra e Ndryshimeve në Kapitalin Neto</t>
  </si>
  <si>
    <t xml:space="preserve">(  Ne zbatim te Standartit Kombetar te Kontabilitetit Nr.2 te Permiresuar dhe </t>
  </si>
  <si>
    <t>Pasqyra e Pozicionit Financiar (Bilanci)</t>
  </si>
  <si>
    <t>Emertimi</t>
  </si>
  <si>
    <t>III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</si>
  <si>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</si>
  <si>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</si>
  <si>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</si>
  <si>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</si>
  <si>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</si>
  <si>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</si>
  <si>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</si>
  <si>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</si>
  <si>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</si>
  <si>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</si>
  <si>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17.1</t>
  </si>
  <si>
    <t>17.2</t>
  </si>
  <si>
    <t>17.3</t>
  </si>
  <si>
    <t>17.4</t>
  </si>
  <si>
    <t>17.5</t>
  </si>
  <si>
    <t>17.6</t>
  </si>
  <si>
    <t>17.7</t>
  </si>
  <si>
    <t>17.8</t>
  </si>
  <si>
    <t>20.1</t>
  </si>
  <si>
    <t>20.2</t>
  </si>
  <si>
    <t>26.1</t>
  </si>
  <si>
    <t>26.2</t>
  </si>
  <si>
    <t>26.3</t>
  </si>
  <si>
    <t>b</t>
  </si>
  <si>
    <t>Po</t>
  </si>
  <si>
    <t>Jo</t>
  </si>
  <si>
    <t>Leke</t>
  </si>
  <si>
    <t>a</t>
  </si>
  <si>
    <t>Debitore kreditore tetjere</t>
  </si>
  <si>
    <t>IV</t>
  </si>
  <si>
    <t>V</t>
  </si>
  <si>
    <t>Shen</t>
  </si>
  <si>
    <t>.</t>
  </si>
  <si>
    <t xml:space="preserve"> </t>
  </si>
  <si>
    <t>Administratori i shoqerise</t>
  </si>
  <si>
    <t>Hartuesi i Pasqyrave</t>
  </si>
  <si>
    <t>Sasia</t>
  </si>
  <si>
    <t>Gjendje</t>
  </si>
  <si>
    <t>Shtesa</t>
  </si>
  <si>
    <t>Pakesime</t>
  </si>
  <si>
    <t>Toka, Troje  &amp; Terrene</t>
  </si>
  <si>
    <t>Ndertesa</t>
  </si>
  <si>
    <t>Makineri dhe paisje</t>
  </si>
  <si>
    <t>Instalime Tek. Makineri paisje</t>
  </si>
  <si>
    <t xml:space="preserve">Mjete transporti </t>
  </si>
  <si>
    <t>Paisje zyre</t>
  </si>
  <si>
    <t>Pajisje Informatike</t>
  </si>
  <si>
    <t xml:space="preserve">             TOTALI</t>
  </si>
  <si>
    <t>AAMateriale te tjera</t>
  </si>
  <si>
    <t>Paisje zyre dhe Informatike</t>
  </si>
  <si>
    <t xml:space="preserve">Paisje zyre dhe Informatike </t>
  </si>
  <si>
    <t>Tirane</t>
  </si>
  <si>
    <t xml:space="preserve">Ndertim </t>
  </si>
  <si>
    <t xml:space="preserve">Tvsh, tatim mbi fitimin Tatim mbi qerane </t>
  </si>
  <si>
    <t>Të pagueshme ndaj  njësise ekonomike ku ka interesa pjesëmarrëse</t>
  </si>
  <si>
    <t xml:space="preserve">Të pagueshme për detyrimet tatimore TVSH </t>
  </si>
  <si>
    <t xml:space="preserve">Të pagueshme për detyrimet tatimore TATIM FITIMI </t>
  </si>
  <si>
    <t xml:space="preserve">Të pagueshme për detyrimet tatimore QERA </t>
  </si>
  <si>
    <t xml:space="preserve">Llogaria ortake </t>
  </si>
  <si>
    <t xml:space="preserve">Shpenzime te panjohura </t>
  </si>
  <si>
    <t>Pozicioni financiar i rideklaruar më 1 janar 2020</t>
  </si>
  <si>
    <t>Pozicioni financiar më 31 dhjetor 2020</t>
  </si>
  <si>
    <t>"Tirana 2 - Konstruksion" shpk</t>
  </si>
  <si>
    <t>M01924002Q</t>
  </si>
  <si>
    <t>Shoqeria "Tirana 2 - Konstruksion" shpk, Tirane</t>
  </si>
  <si>
    <t>01.01.20</t>
  </si>
  <si>
    <t>31.12.20</t>
  </si>
  <si>
    <t>24.07.2020</t>
  </si>
  <si>
    <t>Rruga "Naim Frasheri" , Nr. 90/2</t>
  </si>
  <si>
    <t>+</t>
  </si>
  <si>
    <t>Pozicioni financiar i rideklaruar më 31 dhjetor 2021</t>
  </si>
  <si>
    <t>Aktivet Afatgjata Materiale  2021</t>
  </si>
  <si>
    <t>Amortizimi A.A.Materiale    2021</t>
  </si>
  <si>
    <t>Vlera Kontabel Neto e A.A.Materiale  2021</t>
  </si>
  <si>
    <t>``</t>
  </si>
  <si>
    <t>Pozicioni financiar më 31 dhjetor 2021</t>
  </si>
  <si>
    <t>Mjete monetare dhe ekuivalentë të mjeteve monetare më 31 dhjetor 2021</t>
  </si>
  <si>
    <t>Mjete monetare dhe ekuivalentë të mjeteve monetare më 1 janar 2021</t>
  </si>
  <si>
    <t>Viti   2021</t>
  </si>
  <si>
    <t>01.01.2021</t>
  </si>
  <si>
    <t>31.12.2021</t>
  </si>
  <si>
    <t>15.03.2022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</si>
</sst>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L_e_k_-;\-* #,##0.00_L_e_k_-;_-* &quot;-&quot;??_L_e_k_-;_-@_-"/>
    <numFmt numFmtId="165" formatCode="_-* #,##0.00\ _€_-;\-* #,##0.00\ _€_-;_-* &quot;-&quot;??\ _€_-;_-@_-"/>
    <numFmt numFmtId="166" formatCode="_(* #,##0_);_(* \(#,##0\);_(* &quot;-&quot;??_);_(@_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Garamond"/>
      <family val="1"/>
    </font>
    <font>
      <sz val="9"/>
      <name val="Garamond"/>
      <family val="1"/>
    </font>
    <font>
      <b/>
      <sz val="26"/>
      <name val="Garamond"/>
      <family val="1"/>
    </font>
    <font>
      <sz val="12"/>
      <name val="Garamond"/>
      <family val="1"/>
    </font>
    <font>
      <u/>
      <sz val="12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name val="Garamond"/>
      <family val="1"/>
    </font>
    <font>
      <i/>
      <sz val="11"/>
      <name val="Garamond"/>
      <family val="1"/>
    </font>
    <font>
      <b/>
      <i/>
      <sz val="1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u/>
      <sz val="11"/>
      <name val="Garamond"/>
      <family val="1"/>
    </font>
    <font>
      <sz val="11"/>
      <color theme="1"/>
      <name val="Calibri"/>
      <family val="2"/>
      <scheme val="minor"/>
    </font>
    <font>
      <b/>
      <sz val="10"/>
      <name val="Garamond"/>
      <family val="1"/>
    </font>
    <font>
      <b/>
      <sz val="9"/>
      <name val="Garamond"/>
      <family val="1"/>
    </font>
    <font>
      <sz val="12"/>
      <color theme="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164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0" fontId="7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29">
    <xf numFmtId="0" fontId="0" fillId="0" borderId="0" xfId="0"/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10" fillId="0" borderId="4" xfId="0" applyFont="1" applyBorder="1"/>
    <xf numFmtId="0" fontId="10" fillId="0" borderId="0" xfId="0" applyFont="1" applyBorder="1"/>
    <xf numFmtId="0" fontId="10" fillId="0" borderId="5" xfId="0" applyFont="1" applyBorder="1"/>
    <xf numFmtId="0" fontId="10" fillId="0" borderId="0" xfId="0" applyFont="1"/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12" fillId="0" borderId="4" xfId="0" applyFont="1" applyBorder="1"/>
    <xf numFmtId="0" fontId="12" fillId="0" borderId="0" xfId="0" applyFont="1" applyBorder="1"/>
    <xf numFmtId="0" fontId="12" fillId="0" borderId="5" xfId="0" applyFont="1" applyBorder="1"/>
    <xf numFmtId="0" fontId="12" fillId="0" borderId="0" xfId="0" applyFont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8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3" fontId="12" fillId="0" borderId="0" xfId="0" applyNumberFormat="1" applyFont="1"/>
    <xf numFmtId="0" fontId="14" fillId="0" borderId="3" xfId="0" applyFont="1" applyBorder="1" applyAlignment="1">
      <alignment horizontal="center" vertical="center"/>
    </xf>
    <xf numFmtId="0" fontId="14" fillId="0" borderId="0" xfId="0" applyFont="1"/>
    <xf numFmtId="0" fontId="14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1" fontId="14" fillId="2" borderId="3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3" fontId="12" fillId="2" borderId="10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vertical="center"/>
    </xf>
    <xf numFmtId="3" fontId="14" fillId="2" borderId="10" xfId="0" applyNumberFormat="1" applyFont="1" applyFill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0" fontId="16" fillId="2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center"/>
    </xf>
    <xf numFmtId="0" fontId="17" fillId="0" borderId="11" xfId="0" applyFon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/>
    <xf numFmtId="0" fontId="18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4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38" fontId="12" fillId="0" borderId="10" xfId="0" applyNumberFormat="1" applyFont="1" applyBorder="1" applyAlignment="1">
      <alignment horizontal="right" vertical="center"/>
    </xf>
    <xf numFmtId="37" fontId="14" fillId="0" borderId="10" xfId="0" applyNumberFormat="1" applyFont="1" applyBorder="1" applyAlignment="1">
      <alignment horizontal="right" vertical="center"/>
    </xf>
    <xf numFmtId="37" fontId="12" fillId="0" borderId="10" xfId="0" applyNumberFormat="1" applyFont="1" applyBorder="1" applyAlignment="1">
      <alignment horizontal="right" vertical="center"/>
    </xf>
    <xf numFmtId="37" fontId="12" fillId="0" borderId="10" xfId="1" applyNumberFormat="1" applyFont="1" applyBorder="1" applyAlignment="1">
      <alignment horizontal="right" vertical="center"/>
    </xf>
    <xf numFmtId="37" fontId="14" fillId="0" borderId="10" xfId="1" applyNumberFormat="1" applyFont="1" applyFill="1" applyBorder="1" applyAlignment="1">
      <alignment horizontal="right" vertical="center"/>
    </xf>
    <xf numFmtId="0" fontId="19" fillId="0" borderId="0" xfId="8" applyFont="1" applyAlignment="1">
      <alignment vertical="center"/>
    </xf>
    <xf numFmtId="0" fontId="20" fillId="0" borderId="0" xfId="0" applyFont="1"/>
    <xf numFmtId="0" fontId="20" fillId="0" borderId="0" xfId="8" applyFont="1" applyAlignment="1">
      <alignment vertical="center"/>
    </xf>
    <xf numFmtId="0" fontId="12" fillId="0" borderId="0" xfId="8" applyFont="1" applyAlignment="1">
      <alignment vertical="center"/>
    </xf>
    <xf numFmtId="3" fontId="20" fillId="0" borderId="0" xfId="0" applyNumberFormat="1" applyFont="1"/>
    <xf numFmtId="0" fontId="20" fillId="0" borderId="0" xfId="0" applyFont="1" applyAlignment="1">
      <alignment horizontal="center"/>
    </xf>
    <xf numFmtId="0" fontId="21" fillId="0" borderId="10" xfId="0" applyFont="1" applyBorder="1" applyAlignment="1">
      <alignment horizontal="left" vertical="center"/>
    </xf>
    <xf numFmtId="0" fontId="19" fillId="0" borderId="12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3" fontId="20" fillId="0" borderId="10" xfId="0" applyNumberFormat="1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 vertical="center"/>
    </xf>
    <xf numFmtId="3" fontId="19" fillId="0" borderId="10" xfId="0" applyNumberFormat="1" applyFont="1" applyBorder="1" applyAlignment="1">
      <alignment horizontal="right" vertical="center"/>
    </xf>
    <xf numFmtId="0" fontId="12" fillId="0" borderId="0" xfId="8" applyFont="1"/>
    <xf numFmtId="3" fontId="12" fillId="0" borderId="0" xfId="8" applyNumberFormat="1" applyFont="1" applyAlignment="1">
      <alignment vertical="center"/>
    </xf>
    <xf numFmtId="0" fontId="12" fillId="0" borderId="10" xfId="8" applyFont="1" applyBorder="1"/>
    <xf numFmtId="0" fontId="14" fillId="0" borderId="10" xfId="8" applyFont="1" applyBorder="1" applyAlignment="1">
      <alignment vertical="center" wrapText="1"/>
    </xf>
    <xf numFmtId="0" fontId="12" fillId="0" borderId="10" xfId="8" applyFont="1" applyBorder="1" applyAlignment="1">
      <alignment vertical="center" wrapText="1"/>
    </xf>
    <xf numFmtId="0" fontId="12" fillId="2" borderId="10" xfId="8" applyFont="1" applyFill="1" applyBorder="1"/>
    <xf numFmtId="0" fontId="12" fillId="2" borderId="10" xfId="8" applyFont="1" applyFill="1" applyBorder="1" applyAlignment="1">
      <alignment vertical="center" textRotation="90" wrapText="1"/>
    </xf>
    <xf numFmtId="0" fontId="14" fillId="2" borderId="10" xfId="8" applyFont="1" applyFill="1" applyBorder="1" applyAlignment="1">
      <alignment horizontal="center" vertical="center" textRotation="90"/>
    </xf>
    <xf numFmtId="0" fontId="14" fillId="2" borderId="10" xfId="8" applyFont="1" applyFill="1" applyBorder="1" applyAlignment="1">
      <alignment horizontal="center" vertical="center" textRotation="90" wrapText="1"/>
    </xf>
    <xf numFmtId="0" fontId="14" fillId="2" borderId="10" xfId="8" applyFont="1" applyFill="1" applyBorder="1" applyAlignment="1">
      <alignment vertical="center" wrapText="1"/>
    </xf>
    <xf numFmtId="37" fontId="14" fillId="2" borderId="10" xfId="8" applyNumberFormat="1" applyFont="1" applyFill="1" applyBorder="1" applyAlignment="1">
      <alignment horizontal="right" vertical="center" wrapText="1"/>
    </xf>
    <xf numFmtId="37" fontId="12" fillId="0" borderId="10" xfId="8" applyNumberFormat="1" applyFont="1" applyBorder="1" applyAlignment="1">
      <alignment horizontal="right" vertical="center" wrapText="1"/>
    </xf>
    <xf numFmtId="37" fontId="14" fillId="0" borderId="10" xfId="8" applyNumberFormat="1" applyFont="1" applyBorder="1" applyAlignment="1">
      <alignment horizontal="right" vertical="center" wrapText="1"/>
    </xf>
    <xf numFmtId="0" fontId="14" fillId="0" borderId="0" xfId="8" applyFont="1" applyAlignment="1">
      <alignment horizontal="center" vertical="center"/>
    </xf>
    <xf numFmtId="0" fontId="20" fillId="0" borderId="0" xfId="8" applyFont="1"/>
    <xf numFmtId="164" fontId="20" fillId="0" borderId="0" xfId="3" applyFont="1" applyAlignment="1">
      <alignment horizontal="center"/>
    </xf>
    <xf numFmtId="3" fontId="20" fillId="0" borderId="0" xfId="3" applyNumberFormat="1" applyFont="1" applyAlignment="1">
      <alignment horizontal="center"/>
    </xf>
    <xf numFmtId="3" fontId="20" fillId="0" borderId="0" xfId="8" applyNumberFormat="1" applyFont="1" applyAlignment="1">
      <alignment horizontal="center"/>
    </xf>
    <xf numFmtId="164" fontId="20" fillId="0" borderId="0" xfId="3" applyFont="1" applyAlignment="1">
      <alignment horizontal="center" vertical="center"/>
    </xf>
    <xf numFmtId="3" fontId="20" fillId="0" borderId="0" xfId="3" applyNumberFormat="1" applyFont="1" applyAlignment="1">
      <alignment horizontal="center" vertical="center"/>
    </xf>
    <xf numFmtId="3" fontId="20" fillId="0" borderId="0" xfId="8" applyNumberFormat="1" applyFont="1" applyAlignment="1">
      <alignment horizontal="center" vertical="center"/>
    </xf>
    <xf numFmtId="43" fontId="20" fillId="0" borderId="0" xfId="8" applyNumberFormat="1" applyFont="1"/>
    <xf numFmtId="0" fontId="21" fillId="0" borderId="0" xfId="8" applyFont="1" applyAlignment="1">
      <alignment horizontal="center"/>
    </xf>
    <xf numFmtId="0" fontId="19" fillId="2" borderId="10" xfId="8" applyFont="1" applyFill="1" applyBorder="1" applyAlignment="1">
      <alignment horizontal="center"/>
    </xf>
    <xf numFmtId="21" fontId="19" fillId="2" borderId="10" xfId="8" applyNumberFormat="1" applyFont="1" applyFill="1" applyBorder="1" applyAlignment="1">
      <alignment horizontal="center"/>
    </xf>
    <xf numFmtId="46" fontId="19" fillId="2" borderId="10" xfId="8" applyNumberFormat="1" applyFont="1" applyFill="1" applyBorder="1" applyAlignment="1">
      <alignment horizontal="center"/>
    </xf>
    <xf numFmtId="0" fontId="20" fillId="0" borderId="10" xfId="8" applyFont="1" applyBorder="1" applyAlignment="1">
      <alignment horizontal="center"/>
    </xf>
    <xf numFmtId="0" fontId="20" fillId="0" borderId="10" xfId="8" applyFont="1" applyBorder="1"/>
    <xf numFmtId="166" fontId="20" fillId="0" borderId="10" xfId="2" applyNumberFormat="1" applyFont="1" applyBorder="1"/>
    <xf numFmtId="0" fontId="19" fillId="2" borderId="10" xfId="8" applyFont="1" applyFill="1" applyBorder="1" applyAlignment="1">
      <alignment vertical="center"/>
    </xf>
    <xf numFmtId="3" fontId="19" fillId="2" borderId="10" xfId="5" applyNumberFormat="1" applyFont="1" applyFill="1" applyBorder="1" applyAlignment="1">
      <alignment vertical="center"/>
    </xf>
    <xf numFmtId="3" fontId="20" fillId="0" borderId="10" xfId="5" applyNumberFormat="1" applyFont="1" applyBorder="1"/>
    <xf numFmtId="43" fontId="20" fillId="0" borderId="10" xfId="2" applyNumberFormat="1" applyFont="1" applyBorder="1"/>
    <xf numFmtId="3" fontId="20" fillId="0" borderId="10" xfId="5" applyNumberFormat="1" applyFont="1" applyFill="1" applyBorder="1"/>
    <xf numFmtId="166" fontId="19" fillId="2" borderId="10" xfId="2" applyNumberFormat="1" applyFont="1" applyFill="1" applyBorder="1" applyAlignment="1">
      <alignment vertical="center"/>
    </xf>
    <xf numFmtId="0" fontId="23" fillId="0" borderId="7" xfId="0" applyFont="1" applyBorder="1"/>
    <xf numFmtId="0" fontId="23" fillId="0" borderId="7" xfId="0" applyFont="1" applyBorder="1" applyAlignment="1">
      <alignment horizontal="right"/>
    </xf>
    <xf numFmtId="0" fontId="23" fillId="0" borderId="7" xfId="0" applyFont="1" applyBorder="1" applyAlignment="1">
      <alignment horizontal="center"/>
    </xf>
    <xf numFmtId="0" fontId="23" fillId="0" borderId="0" xfId="0" applyFont="1" applyBorder="1"/>
    <xf numFmtId="0" fontId="24" fillId="0" borderId="0" xfId="0" applyFont="1" applyBorder="1"/>
    <xf numFmtId="0" fontId="24" fillId="0" borderId="5" xfId="0" applyFont="1" applyBorder="1"/>
    <xf numFmtId="0" fontId="23" fillId="0" borderId="2" xfId="0" applyFont="1" applyBorder="1" applyAlignment="1">
      <alignment horizontal="right"/>
    </xf>
    <xf numFmtId="0" fontId="23" fillId="0" borderId="2" xfId="0" applyFont="1" applyBorder="1" applyAlignment="1">
      <alignment horizontal="center"/>
    </xf>
    <xf numFmtId="0" fontId="23" fillId="0" borderId="9" xfId="0" applyFont="1" applyBorder="1"/>
    <xf numFmtId="0" fontId="23" fillId="0" borderId="9" xfId="0" applyFont="1" applyBorder="1" applyAlignment="1">
      <alignment horizontal="center"/>
    </xf>
    <xf numFmtId="0" fontId="23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5" xfId="0" applyFont="1" applyBorder="1"/>
    <xf numFmtId="0" fontId="14" fillId="0" borderId="0" xfId="8" applyFont="1" applyAlignment="1">
      <alignment vertical="top"/>
    </xf>
    <xf numFmtId="0" fontId="20" fillId="0" borderId="0" xfId="8" applyFont="1" applyAlignment="1">
      <alignment vertical="top"/>
    </xf>
    <xf numFmtId="0" fontId="14" fillId="0" borderId="0" xfId="8" applyFont="1" applyAlignment="1">
      <alignment horizontal="center" vertical="top"/>
    </xf>
    <xf numFmtId="0" fontId="14" fillId="0" borderId="9" xfId="0" applyFont="1" applyBorder="1" applyAlignment="1">
      <alignment horizontal="center" vertical="center"/>
    </xf>
    <xf numFmtId="37" fontId="12" fillId="0" borderId="13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3" fontId="14" fillId="0" borderId="1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3" fontId="14" fillId="0" borderId="0" xfId="0" applyNumberFormat="1" applyFont="1" applyAlignment="1">
      <alignment vertical="center"/>
    </xf>
    <xf numFmtId="0" fontId="19" fillId="2" borderId="10" xfId="8" applyFont="1" applyFill="1" applyBorder="1" applyAlignment="1">
      <alignment horizontal="center"/>
    </xf>
    <xf numFmtId="0" fontId="19" fillId="2" borderId="10" xfId="8" applyFont="1" applyFill="1" applyBorder="1" applyAlignment="1">
      <alignment horizontal="center" vertical="center"/>
    </xf>
    <xf numFmtId="166" fontId="20" fillId="0" borderId="0" xfId="8" applyNumberFormat="1" applyFont="1"/>
    <xf numFmtId="3" fontId="20" fillId="0" borderId="0" xfId="8" applyNumberFormat="1" applyFont="1"/>
    <xf numFmtId="3" fontId="20" fillId="0" borderId="0" xfId="0" applyNumberFormat="1" applyFont="1" applyAlignment="1">
      <alignment vertical="center"/>
    </xf>
    <xf numFmtId="37" fontId="12" fillId="0" borderId="13" xfId="0" applyNumberFormat="1" applyFont="1" applyBorder="1" applyAlignment="1">
      <alignment horizontal="right" vertical="center"/>
    </xf>
    <xf numFmtId="37" fontId="25" fillId="0" borderId="10" xfId="0" applyNumberFormat="1" applyFont="1" applyFill="1" applyBorder="1" applyAlignment="1">
      <alignment horizontal="right" vertical="center"/>
    </xf>
    <xf numFmtId="0" fontId="23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6" fontId="23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21" fontId="23" fillId="0" borderId="0" xfId="0" applyNumberFormat="1" applyFont="1" applyBorder="1" applyAlignment="1">
      <alignment horizontal="center"/>
    </xf>
    <xf numFmtId="0" fontId="14" fillId="2" borderId="1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37" fontId="14" fillId="0" borderId="13" xfId="0" applyNumberFormat="1" applyFont="1" applyBorder="1" applyAlignment="1">
      <alignment horizontal="right" vertical="center"/>
    </xf>
    <xf numFmtId="37" fontId="14" fillId="0" borderId="14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37" fontId="12" fillId="0" borderId="13" xfId="0" applyNumberFormat="1" applyFont="1" applyBorder="1" applyAlignment="1">
      <alignment horizontal="right" vertical="center"/>
    </xf>
    <xf numFmtId="37" fontId="12" fillId="0" borderId="14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8" applyFont="1" applyAlignment="1">
      <alignment horizontal="center"/>
    </xf>
    <xf numFmtId="0" fontId="19" fillId="2" borderId="10" xfId="8" applyFont="1" applyFill="1" applyBorder="1" applyAlignment="1">
      <alignment horizontal="center"/>
    </xf>
    <xf numFmtId="0" fontId="19" fillId="2" borderId="10" xfId="8" applyFont="1" applyFill="1" applyBorder="1" applyAlignment="1">
      <alignment horizontal="center" vertical="center"/>
    </xf>
  </cellXfs>
  <cellStyles count="75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_21.Aktivet Afatgjata Materiale  09" xfId="5" xr:uid="{00000000-0005-0000-0000-000004000000}"/>
    <cellStyle name="Migliaia 2" xfId="6" xr:uid="{00000000-0005-0000-0000-000005000000}"/>
    <cellStyle name="Migliaia 2 2" xfId="7" xr:uid="{00000000-0005-0000-0000-000006000000}"/>
    <cellStyle name="Normal" xfId="0" builtinId="0"/>
    <cellStyle name="Normal 10" xfId="69" xr:uid="{00000000-0005-0000-0000-000008000000}"/>
    <cellStyle name="Normal 11" xfId="70" xr:uid="{00000000-0005-0000-0000-000009000000}"/>
    <cellStyle name="Normal 12" xfId="68" xr:uid="{00000000-0005-0000-0000-00000A000000}"/>
    <cellStyle name="Normal 13" xfId="67" xr:uid="{00000000-0005-0000-0000-00000B000000}"/>
    <cellStyle name="Normal 14" xfId="66" xr:uid="{00000000-0005-0000-0000-00000C000000}"/>
    <cellStyle name="Normal 15" xfId="64" xr:uid="{00000000-0005-0000-0000-00000D000000}"/>
    <cellStyle name="Normal 16" xfId="65" xr:uid="{00000000-0005-0000-0000-00000E000000}"/>
    <cellStyle name="Normal 17" xfId="62" xr:uid="{00000000-0005-0000-0000-00000F000000}"/>
    <cellStyle name="Normal 18" xfId="63" xr:uid="{00000000-0005-0000-0000-000010000000}"/>
    <cellStyle name="Normal 19" xfId="61" xr:uid="{00000000-0005-0000-0000-000011000000}"/>
    <cellStyle name="Normal 2" xfId="8" xr:uid="{00000000-0005-0000-0000-000012000000}"/>
    <cellStyle name="Normal 20" xfId="60" xr:uid="{00000000-0005-0000-0000-000013000000}"/>
    <cellStyle name="Normal 21" xfId="59" xr:uid="{00000000-0005-0000-0000-000014000000}"/>
    <cellStyle name="Normal 22" xfId="58" xr:uid="{00000000-0005-0000-0000-000015000000}"/>
    <cellStyle name="Normal 23" xfId="57" xr:uid="{00000000-0005-0000-0000-000016000000}"/>
    <cellStyle name="Normal 24" xfId="56" xr:uid="{00000000-0005-0000-0000-000017000000}"/>
    <cellStyle name="Normal 25" xfId="53" xr:uid="{00000000-0005-0000-0000-000018000000}"/>
    <cellStyle name="Normal 26" xfId="52" xr:uid="{00000000-0005-0000-0000-000019000000}"/>
    <cellStyle name="Normal 27" xfId="54" xr:uid="{00000000-0005-0000-0000-00001A000000}"/>
    <cellStyle name="Normal 28" xfId="55" xr:uid="{00000000-0005-0000-0000-00001B000000}"/>
    <cellStyle name="Normal 29" xfId="51" xr:uid="{00000000-0005-0000-0000-00001C000000}"/>
    <cellStyle name="Normal 3" xfId="9" xr:uid="{00000000-0005-0000-0000-00001D000000}"/>
    <cellStyle name="Normal 30" xfId="47" xr:uid="{00000000-0005-0000-0000-00001E000000}"/>
    <cellStyle name="Normal 31" xfId="48" xr:uid="{00000000-0005-0000-0000-00001F000000}"/>
    <cellStyle name="Normal 32" xfId="49" xr:uid="{00000000-0005-0000-0000-000020000000}"/>
    <cellStyle name="Normal 33" xfId="50" xr:uid="{00000000-0005-0000-0000-000021000000}"/>
    <cellStyle name="Normal 34" xfId="46" xr:uid="{00000000-0005-0000-0000-000022000000}"/>
    <cellStyle name="Normal 35" xfId="42" xr:uid="{00000000-0005-0000-0000-000023000000}"/>
    <cellStyle name="Normal 36" xfId="43" xr:uid="{00000000-0005-0000-0000-000024000000}"/>
    <cellStyle name="Normal 37" xfId="44" xr:uid="{00000000-0005-0000-0000-000025000000}"/>
    <cellStyle name="Normal 38" xfId="45" xr:uid="{00000000-0005-0000-0000-000026000000}"/>
    <cellStyle name="Normal 39" xfId="41" xr:uid="{00000000-0005-0000-0000-000027000000}"/>
    <cellStyle name="Normal 4" xfId="11" xr:uid="{00000000-0005-0000-0000-000028000000}"/>
    <cellStyle name="Normal 40" xfId="37" xr:uid="{00000000-0005-0000-0000-000029000000}"/>
    <cellStyle name="Normal 41" xfId="38" xr:uid="{00000000-0005-0000-0000-00002A000000}"/>
    <cellStyle name="Normal 42" xfId="39" xr:uid="{00000000-0005-0000-0000-00002B000000}"/>
    <cellStyle name="Normal 43" xfId="40" xr:uid="{00000000-0005-0000-0000-00002C000000}"/>
    <cellStyle name="Normal 44" xfId="31" xr:uid="{00000000-0005-0000-0000-00002D000000}"/>
    <cellStyle name="Normal 45" xfId="36" xr:uid="{00000000-0005-0000-0000-00002E000000}"/>
    <cellStyle name="Normal 46" xfId="74" xr:uid="{00000000-0005-0000-0000-00002F000000}"/>
    <cellStyle name="Normal 47" xfId="29" xr:uid="{00000000-0005-0000-0000-000030000000}"/>
    <cellStyle name="Normal 48" xfId="30" xr:uid="{00000000-0005-0000-0000-000031000000}"/>
    <cellStyle name="Normal 49" xfId="35" xr:uid="{00000000-0005-0000-0000-000032000000}"/>
    <cellStyle name="Normal 5" xfId="12" xr:uid="{00000000-0005-0000-0000-000033000000}"/>
    <cellStyle name="Normal 50" xfId="34" xr:uid="{00000000-0005-0000-0000-000034000000}"/>
    <cellStyle name="Normal 51" xfId="27" xr:uid="{00000000-0005-0000-0000-000035000000}"/>
    <cellStyle name="Normal 52" xfId="32" xr:uid="{00000000-0005-0000-0000-000036000000}"/>
    <cellStyle name="Normal 53" xfId="28" xr:uid="{00000000-0005-0000-0000-000037000000}"/>
    <cellStyle name="Normal 54" xfId="33" xr:uid="{00000000-0005-0000-0000-000038000000}"/>
    <cellStyle name="Normal 55" xfId="26" xr:uid="{00000000-0005-0000-0000-000039000000}"/>
    <cellStyle name="Normal 56" xfId="24" xr:uid="{00000000-0005-0000-0000-00003A000000}"/>
    <cellStyle name="Normal 57" xfId="25" xr:uid="{00000000-0005-0000-0000-00003B000000}"/>
    <cellStyle name="Normal 58" xfId="22" xr:uid="{00000000-0005-0000-0000-00003C000000}"/>
    <cellStyle name="Normal 59" xfId="23" xr:uid="{00000000-0005-0000-0000-00003D000000}"/>
    <cellStyle name="Normal 6" xfId="72" xr:uid="{00000000-0005-0000-0000-00003E000000}"/>
    <cellStyle name="Normal 60" xfId="21" xr:uid="{00000000-0005-0000-0000-00003F000000}"/>
    <cellStyle name="Normal 61" xfId="14" xr:uid="{00000000-0005-0000-0000-000040000000}"/>
    <cellStyle name="Normal 62" xfId="16" xr:uid="{00000000-0005-0000-0000-000041000000}"/>
    <cellStyle name="Normal 63" xfId="17" xr:uid="{00000000-0005-0000-0000-000042000000}"/>
    <cellStyle name="Normal 64" xfId="15" xr:uid="{00000000-0005-0000-0000-000043000000}"/>
    <cellStyle name="Normal 65" xfId="18" xr:uid="{00000000-0005-0000-0000-000044000000}"/>
    <cellStyle name="Normal 66" xfId="19" xr:uid="{00000000-0005-0000-0000-000045000000}"/>
    <cellStyle name="Normal 67" xfId="20" xr:uid="{00000000-0005-0000-0000-000046000000}"/>
    <cellStyle name="Normal 7" xfId="73" xr:uid="{00000000-0005-0000-0000-000047000000}"/>
    <cellStyle name="Normal 8" xfId="13" xr:uid="{00000000-0005-0000-0000-000048000000}"/>
    <cellStyle name="Normal 9" xfId="71" xr:uid="{00000000-0005-0000-0000-000049000000}"/>
    <cellStyle name="Normale 2" xfId="10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54</xdr:row>
      <xdr:rowOff>238126</xdr:rowOff>
    </xdr:from>
    <xdr:to>
      <xdr:col>3</xdr:col>
      <xdr:colOff>1352550</xdr:colOff>
      <xdr:row>54</xdr:row>
      <xdr:rowOff>733426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6700" y="9867901"/>
          <a:ext cx="182880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  <a:p>
          <a:r>
            <a:rPr lang="en-US" sz="1100"/>
            <a:t>Besnik Mekollari</a:t>
          </a:r>
        </a:p>
      </xdr:txBody>
    </xdr:sp>
    <xdr:clientData/>
  </xdr:twoCellAnchor>
  <xdr:twoCellAnchor>
    <xdr:from>
      <xdr:col>4</xdr:col>
      <xdr:colOff>352425</xdr:colOff>
      <xdr:row>54</xdr:row>
      <xdr:rowOff>209550</xdr:rowOff>
    </xdr:from>
    <xdr:to>
      <xdr:col>6</xdr:col>
      <xdr:colOff>542925</xdr:colOff>
      <xdr:row>54</xdr:row>
      <xdr:rowOff>742950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733925" y="9839325"/>
          <a:ext cx="1790700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 b="1"/>
            <a:t>Administratori i shoqerise</a:t>
          </a:r>
        </a:p>
        <a:p>
          <a:pPr algn="ctr"/>
          <a:r>
            <a:rPr lang="en-US" sz="1100"/>
            <a:t>Arben</a:t>
          </a:r>
          <a:r>
            <a:rPr lang="en-US" sz="1100" baseline="0"/>
            <a:t> DIBRA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52</xdr:row>
      <xdr:rowOff>409575</xdr:rowOff>
    </xdr:from>
    <xdr:to>
      <xdr:col>3</xdr:col>
      <xdr:colOff>1362075</xdr:colOff>
      <xdr:row>53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38125" y="9134475"/>
          <a:ext cx="17526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Besnik</a:t>
          </a:r>
          <a:r>
            <a:rPr lang="en-US" sz="1100" baseline="0"/>
            <a:t> Mekollari</a:t>
          </a:r>
          <a:endParaRPr lang="en-US" sz="1100"/>
        </a:p>
      </xdr:txBody>
    </xdr:sp>
    <xdr:clientData/>
  </xdr:twoCellAnchor>
  <xdr:twoCellAnchor>
    <xdr:from>
      <xdr:col>4</xdr:col>
      <xdr:colOff>123825</xdr:colOff>
      <xdr:row>52</xdr:row>
      <xdr:rowOff>409575</xdr:rowOff>
    </xdr:from>
    <xdr:to>
      <xdr:col>6</xdr:col>
      <xdr:colOff>409575</xdr:colOff>
      <xdr:row>52</xdr:row>
      <xdr:rowOff>619125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257675" y="9134475"/>
          <a:ext cx="16478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Arben DIBRA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59</xdr:row>
      <xdr:rowOff>219075</xdr:rowOff>
    </xdr:from>
    <xdr:to>
      <xdr:col>3</xdr:col>
      <xdr:colOff>1171575</xdr:colOff>
      <xdr:row>59</xdr:row>
      <xdr:rowOff>447676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90525" y="10734675"/>
          <a:ext cx="1533525" cy="228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Besnik Mekollari</a:t>
          </a:r>
        </a:p>
      </xdr:txBody>
    </xdr:sp>
    <xdr:clientData/>
  </xdr:twoCellAnchor>
  <xdr:twoCellAnchor>
    <xdr:from>
      <xdr:col>4</xdr:col>
      <xdr:colOff>47626</xdr:colOff>
      <xdr:row>59</xdr:row>
      <xdr:rowOff>247650</xdr:rowOff>
    </xdr:from>
    <xdr:to>
      <xdr:col>6</xdr:col>
      <xdr:colOff>409576</xdr:colOff>
      <xdr:row>59</xdr:row>
      <xdr:rowOff>523875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619626" y="10763250"/>
          <a:ext cx="16764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/>
            <a:t>Arben</a:t>
          </a:r>
          <a:r>
            <a:rPr lang="en-US" sz="1100" baseline="0"/>
            <a:t> DIBRA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66261</xdr:colOff>
      <xdr:row>47</xdr:row>
      <xdr:rowOff>704022</xdr:rowOff>
    </xdr:from>
    <xdr:to>
      <xdr:col>2</xdr:col>
      <xdr:colOff>1143000</xdr:colOff>
      <xdr:row>47</xdr:row>
      <xdr:rowOff>952500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14739" y="9102587"/>
          <a:ext cx="1217544" cy="2484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Besnik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Mekollari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  <a:p>
          <a:r>
            <a:rPr lang="en-US" sz="1100"/>
            <a:t>Besnik</a:t>
          </a:r>
          <a:r>
            <a:rPr lang="en-US" sz="1100" baseline="0"/>
            <a:t> Mekollari</a:t>
          </a:r>
          <a:endParaRPr lang="en-US" sz="1100"/>
        </a:p>
      </xdr:txBody>
    </xdr:sp>
    <xdr:clientData/>
  </xdr:twoCellAnchor>
  <xdr:twoCellAnchor>
    <xdr:from>
      <xdr:col>2</xdr:col>
      <xdr:colOff>3768587</xdr:colOff>
      <xdr:row>47</xdr:row>
      <xdr:rowOff>265045</xdr:rowOff>
    </xdr:from>
    <xdr:to>
      <xdr:col>4</xdr:col>
      <xdr:colOff>480390</xdr:colOff>
      <xdr:row>47</xdr:row>
      <xdr:rowOff>985631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4157870" y="8663610"/>
          <a:ext cx="1913281" cy="7205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 b="1"/>
            <a:t>Administratori i shoqerise</a:t>
          </a:r>
        </a:p>
        <a:p>
          <a:pPr algn="ctr"/>
          <a:endParaRPr lang="en-US" sz="1100"/>
        </a:p>
        <a:p>
          <a:pPr algn="ctr"/>
          <a:r>
            <a:rPr lang="en-US" sz="1100"/>
            <a:t>Arben</a:t>
          </a:r>
          <a:r>
            <a:rPr lang="en-US" sz="1100" baseline="0"/>
            <a:t> DIBRA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1162050</xdr:colOff>
      <xdr:row>31</xdr:row>
      <xdr:rowOff>457201</xdr:rowOff>
    </xdr:from>
    <xdr:ext cx="1685925" cy="42648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925175" y="8353426"/>
          <a:ext cx="1685925" cy="426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 b="1"/>
            <a:t>Arben</a:t>
          </a:r>
          <a:r>
            <a:rPr lang="en-US" sz="1100" b="1" baseline="0"/>
            <a:t>   DIBRA </a:t>
          </a:r>
          <a:endParaRPr lang="en-US" sz="1100" b="1"/>
        </a:p>
      </xdr:txBody>
    </xdr:sp>
    <xdr:clientData/>
  </xdr:oneCellAnchor>
  <xdr:oneCellAnchor>
    <xdr:from>
      <xdr:col>1</xdr:col>
      <xdr:colOff>76200</xdr:colOff>
      <xdr:row>31</xdr:row>
      <xdr:rowOff>485775</xdr:rowOff>
    </xdr:from>
    <xdr:ext cx="1619250" cy="55983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19100" y="8382000"/>
          <a:ext cx="1619250" cy="559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Besnik</a:t>
          </a:r>
          <a:r>
            <a:rPr lang="en-US" sz="1100" baseline="0"/>
            <a:t> Mekollari</a:t>
          </a:r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49695</xdr:colOff>
      <xdr:row>43</xdr:row>
      <xdr:rowOff>298173</xdr:rowOff>
    </xdr:from>
    <xdr:ext cx="1300370" cy="42192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9891" y="8448260"/>
          <a:ext cx="1300370" cy="421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Besnik</a:t>
          </a:r>
          <a:r>
            <a:rPr lang="en-US" sz="1100" baseline="0"/>
            <a:t>  MEKOLLARI </a:t>
          </a:r>
          <a:endParaRPr lang="en-US" sz="1100"/>
        </a:p>
      </xdr:txBody>
    </xdr:sp>
    <xdr:clientData/>
  </xdr:oneCellAnchor>
  <xdr:oneCellAnchor>
    <xdr:from>
      <xdr:col>6</xdr:col>
      <xdr:colOff>107673</xdr:colOff>
      <xdr:row>43</xdr:row>
      <xdr:rowOff>480391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033630" y="8630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132521</xdr:colOff>
      <xdr:row>43</xdr:row>
      <xdr:rowOff>347870</xdr:rowOff>
    </xdr:from>
    <xdr:ext cx="2103783" cy="23971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3271630" y="8497957"/>
          <a:ext cx="2103783" cy="2397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      Arben</a:t>
          </a:r>
          <a:r>
            <a:rPr lang="en-US" sz="1100" baseline="0"/>
            <a:t>   DIBRA </a:t>
          </a:r>
          <a:endParaRPr lang="en-US" sz="1100"/>
        </a:p>
      </xdr:txBody>
    </xdr:sp>
    <xdr:clientData/>
  </xdr:oneCellAnchor>
  <xdr:oneCellAnchor>
    <xdr:from>
      <xdr:col>6</xdr:col>
      <xdr:colOff>281608</xdr:colOff>
      <xdr:row>43</xdr:row>
      <xdr:rowOff>480391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4207565" y="8630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view="pageBreakPreview" topLeftCell="A28" zoomScale="115" zoomScaleSheetLayoutView="115" workbookViewId="0">
      <selection activeCell="N48" sqref="N48"/>
    </sheetView>
  </sheetViews>
  <sheetFormatPr defaultRowHeight="12.75" x14ac:dyDescent="0.2"/>
  <cols>
    <col min="1" max="2" width="9.140625" style="1"/>
    <col min="3" max="3" width="9.28515625" style="1" customWidth="1"/>
    <col min="4" max="4" width="10" style="1" customWidth="1"/>
    <col min="5" max="5" width="12.85546875" style="1" customWidth="1"/>
    <col min="6" max="6" width="5.42578125" style="1" customWidth="1"/>
    <col min="7" max="8" width="9.140625" style="1"/>
    <col min="9" max="9" width="3.140625" style="1" customWidth="1"/>
    <col min="10" max="10" width="9.140625" style="1"/>
    <col min="11" max="11" width="1.85546875" style="1" customWidth="1"/>
    <col min="12" max="16384" width="9.140625" style="1"/>
  </cols>
  <sheetData>
    <row r="1" spans="1:10" ht="6.75" customHeight="1" x14ac:dyDescent="0.2"/>
    <row r="2" spans="1:10" x14ac:dyDescent="0.2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s="8" customFormat="1" ht="14.1" customHeight="1" x14ac:dyDescent="0.2">
      <c r="A3" s="5"/>
      <c r="B3" s="10" t="s">
        <v>23</v>
      </c>
      <c r="C3" s="10"/>
      <c r="D3" s="10"/>
      <c r="E3" s="159" t="s">
        <v>273</v>
      </c>
      <c r="F3" s="160"/>
      <c r="G3" s="161"/>
      <c r="H3" s="162"/>
      <c r="I3" s="163"/>
      <c r="J3" s="164"/>
    </row>
    <row r="4" spans="1:10" s="8" customFormat="1" ht="14.1" customHeight="1" x14ac:dyDescent="0.2">
      <c r="A4" s="5"/>
      <c r="B4" s="10" t="s">
        <v>13</v>
      </c>
      <c r="C4" s="10"/>
      <c r="D4" s="10"/>
      <c r="E4" s="159" t="s">
        <v>274</v>
      </c>
      <c r="F4" s="165"/>
      <c r="G4" s="166"/>
      <c r="H4" s="162"/>
      <c r="I4" s="163"/>
      <c r="J4" s="164"/>
    </row>
    <row r="5" spans="1:10" s="8" customFormat="1" ht="14.1" customHeight="1" x14ac:dyDescent="0.2">
      <c r="A5" s="5"/>
      <c r="B5" s="10" t="s">
        <v>5</v>
      </c>
      <c r="C5" s="10"/>
      <c r="D5" s="10"/>
      <c r="E5" s="167" t="s">
        <v>279</v>
      </c>
      <c r="F5" s="159"/>
      <c r="G5" s="159"/>
      <c r="H5" s="162"/>
      <c r="I5" s="163"/>
      <c r="J5" s="164"/>
    </row>
    <row r="6" spans="1:10" s="8" customFormat="1" ht="14.1" customHeight="1" x14ac:dyDescent="0.2">
      <c r="A6" s="5"/>
      <c r="B6" s="10"/>
      <c r="C6" s="10"/>
      <c r="D6" s="10"/>
      <c r="E6" s="167"/>
      <c r="F6" s="167"/>
      <c r="G6" s="168"/>
      <c r="H6" s="161" t="s">
        <v>262</v>
      </c>
      <c r="I6" s="163"/>
      <c r="J6" s="164"/>
    </row>
    <row r="7" spans="1:10" s="8" customFormat="1" ht="14.1" customHeight="1" x14ac:dyDescent="0.2">
      <c r="A7" s="5"/>
      <c r="B7" s="10" t="s">
        <v>0</v>
      </c>
      <c r="C7" s="10"/>
      <c r="D7" s="10"/>
      <c r="E7" s="159" t="s">
        <v>278</v>
      </c>
      <c r="F7" s="169"/>
      <c r="G7" s="162"/>
      <c r="H7" s="162"/>
      <c r="I7" s="163"/>
      <c r="J7" s="164"/>
    </row>
    <row r="8" spans="1:10" s="8" customFormat="1" ht="14.1" customHeight="1" x14ac:dyDescent="0.2">
      <c r="A8" s="5"/>
      <c r="B8" s="10" t="s">
        <v>1</v>
      </c>
      <c r="C8" s="10"/>
      <c r="D8" s="10"/>
      <c r="E8" s="167"/>
      <c r="F8" s="170"/>
      <c r="G8" s="162"/>
      <c r="H8" s="162"/>
      <c r="I8" s="163"/>
      <c r="J8" s="164"/>
    </row>
    <row r="9" spans="1:10" s="8" customFormat="1" ht="14.1" customHeight="1" x14ac:dyDescent="0.2">
      <c r="A9" s="5"/>
      <c r="B9" s="10"/>
      <c r="C9" s="10"/>
      <c r="D9" s="10"/>
      <c r="E9" s="162"/>
      <c r="F9" s="162"/>
      <c r="G9" s="162"/>
      <c r="H9" s="162"/>
      <c r="I9" s="163"/>
      <c r="J9" s="164"/>
    </row>
    <row r="10" spans="1:10" s="8" customFormat="1" ht="14.1" customHeight="1" x14ac:dyDescent="0.2">
      <c r="A10" s="5"/>
      <c r="B10" s="10" t="s">
        <v>11</v>
      </c>
      <c r="C10" s="10"/>
      <c r="D10" s="10"/>
      <c r="E10" s="159" t="s">
        <v>263</v>
      </c>
      <c r="F10" s="159"/>
      <c r="G10" s="162"/>
      <c r="H10" s="162"/>
      <c r="I10" s="163"/>
      <c r="J10" s="164"/>
    </row>
    <row r="11" spans="1:10" s="8" customFormat="1" ht="14.1" customHeight="1" x14ac:dyDescent="0.2">
      <c r="A11" s="5"/>
      <c r="B11" s="10"/>
      <c r="C11" s="10"/>
      <c r="D11" s="10"/>
      <c r="E11" s="167"/>
      <c r="F11" s="167"/>
      <c r="G11" s="162"/>
      <c r="H11" s="162"/>
      <c r="I11" s="163"/>
      <c r="J11" s="164"/>
    </row>
    <row r="12" spans="1:10" s="8" customFormat="1" ht="14.1" customHeight="1" x14ac:dyDescent="0.2">
      <c r="A12" s="5"/>
      <c r="B12" s="10"/>
      <c r="C12" s="10"/>
      <c r="D12" s="10"/>
      <c r="E12" s="167"/>
      <c r="F12" s="167"/>
      <c r="G12" s="162"/>
      <c r="H12" s="162"/>
      <c r="I12" s="163"/>
      <c r="J12" s="164"/>
    </row>
    <row r="13" spans="1:10" x14ac:dyDescent="0.2">
      <c r="A13" s="9"/>
      <c r="B13" s="10"/>
      <c r="C13" s="10"/>
      <c r="D13" s="10"/>
      <c r="E13" s="162"/>
      <c r="F13" s="162"/>
      <c r="G13" s="162"/>
      <c r="H13" s="162"/>
      <c r="I13" s="162"/>
      <c r="J13" s="171"/>
    </row>
    <row r="14" spans="1:10" x14ac:dyDescent="0.2">
      <c r="A14" s="9"/>
      <c r="B14" s="10"/>
      <c r="C14" s="10"/>
      <c r="D14" s="10"/>
      <c r="E14" s="10"/>
      <c r="F14" s="10"/>
      <c r="G14" s="10"/>
      <c r="H14" s="10"/>
      <c r="I14" s="10"/>
      <c r="J14" s="11"/>
    </row>
    <row r="15" spans="1:10" x14ac:dyDescent="0.2">
      <c r="A15" s="9"/>
      <c r="B15" s="10"/>
      <c r="C15" s="10"/>
      <c r="D15" s="10"/>
      <c r="E15" s="10"/>
      <c r="F15" s="10"/>
      <c r="G15" s="10"/>
      <c r="H15" s="10"/>
      <c r="I15" s="10"/>
      <c r="J15" s="11"/>
    </row>
    <row r="16" spans="1:10" x14ac:dyDescent="0.2">
      <c r="A16" s="9"/>
      <c r="B16" s="10"/>
      <c r="C16" s="10"/>
      <c r="D16" s="10"/>
      <c r="E16" s="10"/>
      <c r="F16" s="10"/>
      <c r="G16" s="10"/>
      <c r="H16" s="10"/>
      <c r="I16" s="10"/>
      <c r="J16" s="11"/>
    </row>
    <row r="17" spans="1:10" x14ac:dyDescent="0.2">
      <c r="A17" s="9"/>
      <c r="B17" s="10"/>
      <c r="C17" s="10"/>
      <c r="D17" s="10"/>
      <c r="E17" s="10"/>
      <c r="F17" s="10"/>
      <c r="G17" s="10"/>
      <c r="H17" s="10"/>
      <c r="I17" s="10"/>
      <c r="J17" s="11"/>
    </row>
    <row r="18" spans="1:10" x14ac:dyDescent="0.2">
      <c r="A18" s="9"/>
      <c r="B18" s="10"/>
      <c r="C18" s="10"/>
      <c r="D18" s="10"/>
      <c r="E18" s="10"/>
      <c r="F18" s="10"/>
      <c r="G18" s="10"/>
      <c r="H18" s="10"/>
      <c r="I18" s="10"/>
      <c r="J18" s="11"/>
    </row>
    <row r="19" spans="1:10" x14ac:dyDescent="0.2">
      <c r="A19" s="9"/>
      <c r="B19" s="10"/>
      <c r="C19" s="10"/>
      <c r="D19" s="10"/>
      <c r="E19" s="10"/>
      <c r="F19" s="10"/>
      <c r="G19" s="10"/>
      <c r="H19" s="10"/>
      <c r="I19" s="10"/>
      <c r="J19" s="11"/>
    </row>
    <row r="20" spans="1:10" x14ac:dyDescent="0.2">
      <c r="A20" s="9"/>
      <c r="B20" s="10"/>
      <c r="C20" s="10"/>
      <c r="D20" s="10"/>
      <c r="E20" s="10"/>
      <c r="F20" s="10"/>
      <c r="G20" s="10"/>
      <c r="H20" s="10"/>
      <c r="I20" s="10"/>
      <c r="J20" s="11"/>
    </row>
    <row r="21" spans="1:10" x14ac:dyDescent="0.2">
      <c r="A21" s="9"/>
      <c r="C21" s="10"/>
      <c r="D21" s="10"/>
      <c r="E21" s="10"/>
      <c r="F21" s="10"/>
      <c r="G21" s="10"/>
      <c r="H21" s="10"/>
      <c r="I21" s="10"/>
      <c r="J21" s="11"/>
    </row>
    <row r="22" spans="1:10" x14ac:dyDescent="0.2">
      <c r="A22" s="9"/>
      <c r="B22" s="10"/>
      <c r="C22" s="10"/>
      <c r="D22" s="10"/>
      <c r="E22" s="10"/>
      <c r="F22" s="10"/>
      <c r="G22" s="10"/>
      <c r="H22" s="10"/>
      <c r="I22" s="10"/>
      <c r="J22" s="11"/>
    </row>
    <row r="23" spans="1:10" x14ac:dyDescent="0.2">
      <c r="A23" s="9"/>
      <c r="B23" s="10"/>
      <c r="C23" s="10"/>
      <c r="D23" s="10"/>
      <c r="E23" s="10"/>
      <c r="F23" s="10"/>
      <c r="G23" s="10"/>
      <c r="H23" s="10"/>
      <c r="I23" s="10"/>
      <c r="J23" s="11"/>
    </row>
    <row r="24" spans="1:10" x14ac:dyDescent="0.2">
      <c r="A24" s="9"/>
      <c r="B24" s="10"/>
      <c r="C24" s="10"/>
      <c r="D24" s="10"/>
      <c r="E24" s="10"/>
      <c r="F24" s="10"/>
      <c r="G24" s="10"/>
      <c r="H24" s="10"/>
      <c r="I24" s="10"/>
      <c r="J24" s="11"/>
    </row>
    <row r="25" spans="1:10" ht="33.75" x14ac:dyDescent="0.5">
      <c r="A25" s="191" t="s">
        <v>6</v>
      </c>
      <c r="B25" s="192"/>
      <c r="C25" s="192"/>
      <c r="D25" s="192"/>
      <c r="E25" s="192"/>
      <c r="F25" s="192"/>
      <c r="G25" s="192"/>
      <c r="H25" s="192"/>
      <c r="I25" s="192"/>
      <c r="J25" s="193"/>
    </row>
    <row r="26" spans="1:10" x14ac:dyDescent="0.2">
      <c r="A26" s="9"/>
      <c r="B26" s="194" t="s">
        <v>207</v>
      </c>
      <c r="C26" s="194"/>
      <c r="D26" s="194"/>
      <c r="E26" s="194"/>
      <c r="F26" s="194"/>
      <c r="G26" s="194"/>
      <c r="H26" s="194"/>
      <c r="I26" s="194"/>
      <c r="J26" s="11"/>
    </row>
    <row r="27" spans="1:10" x14ac:dyDescent="0.2">
      <c r="A27" s="9"/>
      <c r="B27" s="194" t="s">
        <v>12</v>
      </c>
      <c r="C27" s="194"/>
      <c r="D27" s="194"/>
      <c r="E27" s="194"/>
      <c r="F27" s="194"/>
      <c r="G27" s="194"/>
      <c r="H27" s="194"/>
      <c r="I27" s="194"/>
      <c r="J27" s="11"/>
    </row>
    <row r="28" spans="1:10" x14ac:dyDescent="0.2">
      <c r="A28" s="9"/>
      <c r="B28" s="10"/>
      <c r="C28" s="10"/>
      <c r="D28" s="10"/>
      <c r="E28" s="10"/>
      <c r="F28" s="10"/>
      <c r="G28" s="10"/>
      <c r="H28" s="10"/>
      <c r="I28" s="10"/>
      <c r="J28" s="11"/>
    </row>
    <row r="29" spans="1:10" x14ac:dyDescent="0.2">
      <c r="A29" s="9"/>
      <c r="B29" s="10"/>
      <c r="C29" s="10"/>
      <c r="D29" s="10"/>
      <c r="E29" s="10"/>
      <c r="F29" s="10"/>
      <c r="G29" s="10"/>
      <c r="H29" s="10"/>
      <c r="I29" s="10"/>
      <c r="J29" s="11"/>
    </row>
    <row r="30" spans="1:10" ht="33.75" x14ac:dyDescent="0.5">
      <c r="A30" s="9"/>
      <c r="B30" s="10"/>
      <c r="C30" s="10"/>
      <c r="D30" s="10"/>
      <c r="E30" s="179" t="s">
        <v>289</v>
      </c>
      <c r="F30" s="10"/>
      <c r="G30" s="10"/>
      <c r="H30" s="10"/>
      <c r="I30" s="10"/>
      <c r="J30" s="11"/>
    </row>
    <row r="31" spans="1:10" x14ac:dyDescent="0.2">
      <c r="A31" s="9"/>
      <c r="B31" s="10"/>
      <c r="C31" s="10"/>
      <c r="D31" s="10"/>
      <c r="E31" s="10"/>
      <c r="F31" s="10"/>
      <c r="G31" s="10"/>
      <c r="H31" s="10"/>
      <c r="I31" s="10"/>
      <c r="J31" s="11"/>
    </row>
    <row r="32" spans="1:10" x14ac:dyDescent="0.2">
      <c r="A32" s="9"/>
      <c r="B32" s="10"/>
      <c r="C32" s="10"/>
      <c r="D32" s="10"/>
      <c r="E32" s="10"/>
      <c r="F32" s="10"/>
      <c r="G32" s="10"/>
      <c r="H32" s="10"/>
      <c r="I32" s="10"/>
      <c r="J32" s="11"/>
    </row>
    <row r="33" spans="1:10" x14ac:dyDescent="0.2">
      <c r="A33" s="9"/>
      <c r="B33" s="10"/>
      <c r="C33" s="10"/>
      <c r="D33" s="10"/>
      <c r="E33" s="10"/>
      <c r="F33" s="10"/>
      <c r="G33" s="10"/>
      <c r="H33" s="10"/>
      <c r="I33" s="10"/>
      <c r="J33" s="11"/>
    </row>
    <row r="34" spans="1:10" x14ac:dyDescent="0.2">
      <c r="A34" s="9"/>
      <c r="B34" s="10"/>
      <c r="C34" s="10"/>
      <c r="D34" s="10"/>
      <c r="E34" s="10"/>
      <c r="F34" s="10"/>
      <c r="G34" s="10"/>
      <c r="H34" s="10"/>
      <c r="I34" s="10"/>
      <c r="J34" s="11"/>
    </row>
    <row r="35" spans="1:10" x14ac:dyDescent="0.2">
      <c r="A35" s="9"/>
      <c r="B35" s="10"/>
      <c r="C35" s="10"/>
      <c r="D35" s="10"/>
      <c r="E35" s="10"/>
      <c r="F35" s="10"/>
      <c r="G35" s="10"/>
      <c r="H35" s="10"/>
      <c r="I35" s="10"/>
      <c r="J35" s="11"/>
    </row>
    <row r="36" spans="1:10" x14ac:dyDescent="0.2">
      <c r="A36" s="9"/>
      <c r="B36" s="10"/>
      <c r="C36" s="10"/>
      <c r="D36" s="10"/>
      <c r="E36" s="10"/>
      <c r="F36" s="10"/>
      <c r="G36" s="10"/>
      <c r="H36" s="10"/>
      <c r="I36" s="10"/>
      <c r="J36" s="11"/>
    </row>
    <row r="37" spans="1:10" x14ac:dyDescent="0.2">
      <c r="A37" s="9"/>
      <c r="B37" s="10"/>
      <c r="C37" s="10"/>
      <c r="D37" s="10"/>
      <c r="E37" s="10"/>
      <c r="F37" s="10"/>
      <c r="G37" s="10"/>
      <c r="H37" s="10"/>
      <c r="I37" s="10"/>
      <c r="J37" s="11"/>
    </row>
    <row r="38" spans="1:10" x14ac:dyDescent="0.2">
      <c r="A38" s="9"/>
      <c r="B38" s="10"/>
      <c r="C38" s="10"/>
      <c r="D38" s="10"/>
      <c r="E38" s="10"/>
      <c r="F38" s="10"/>
      <c r="G38" s="10"/>
      <c r="H38" s="10"/>
      <c r="I38" s="10"/>
      <c r="J38" s="11"/>
    </row>
    <row r="39" spans="1:10" x14ac:dyDescent="0.2">
      <c r="A39" s="9"/>
      <c r="B39" s="10"/>
      <c r="C39" s="10"/>
      <c r="D39" s="10"/>
      <c r="E39" s="10"/>
      <c r="F39" s="10"/>
      <c r="G39" s="10"/>
      <c r="H39" s="10"/>
      <c r="I39" s="10"/>
      <c r="J39" s="11"/>
    </row>
    <row r="40" spans="1:10" x14ac:dyDescent="0.2">
      <c r="A40" s="9"/>
      <c r="B40" s="10"/>
      <c r="C40" s="10"/>
      <c r="D40" s="10"/>
      <c r="E40" s="10"/>
      <c r="F40" s="10"/>
      <c r="G40" s="10"/>
      <c r="H40" s="10"/>
      <c r="I40" s="10"/>
      <c r="J40" s="11"/>
    </row>
    <row r="41" spans="1:10" x14ac:dyDescent="0.2">
      <c r="A41" s="9"/>
      <c r="B41" s="10"/>
      <c r="C41" s="10"/>
      <c r="D41" s="10"/>
      <c r="E41" s="10"/>
      <c r="F41" s="10"/>
      <c r="G41" s="10"/>
      <c r="H41" s="10"/>
      <c r="I41" s="10"/>
      <c r="J41" s="11"/>
    </row>
    <row r="42" spans="1:10" x14ac:dyDescent="0.2">
      <c r="A42" s="9"/>
      <c r="B42" s="10"/>
      <c r="C42" s="10"/>
      <c r="D42" s="10"/>
      <c r="E42" s="10"/>
      <c r="F42" s="10"/>
      <c r="G42" s="10"/>
      <c r="H42" s="10"/>
      <c r="I42" s="10"/>
      <c r="J42" s="11"/>
    </row>
    <row r="43" spans="1:10" x14ac:dyDescent="0.2">
      <c r="A43" s="9"/>
      <c r="B43" s="10"/>
      <c r="C43" s="10"/>
      <c r="D43" s="10"/>
      <c r="E43" s="10"/>
      <c r="F43" s="10"/>
      <c r="G43" s="10"/>
      <c r="H43" s="10"/>
      <c r="I43" s="10"/>
      <c r="J43" s="11"/>
    </row>
    <row r="44" spans="1:10" x14ac:dyDescent="0.2">
      <c r="A44" s="9"/>
      <c r="B44" s="10"/>
      <c r="C44" s="10"/>
      <c r="D44" s="10"/>
      <c r="E44" s="10"/>
      <c r="F44" s="10"/>
      <c r="G44" s="10"/>
      <c r="H44" s="10"/>
      <c r="I44" s="10"/>
      <c r="J44" s="11"/>
    </row>
    <row r="45" spans="1:10" ht="9" customHeight="1" x14ac:dyDescent="0.2">
      <c r="A45" s="9"/>
      <c r="B45" s="10"/>
      <c r="C45" s="10"/>
      <c r="D45" s="10"/>
      <c r="E45" s="10"/>
      <c r="F45" s="10"/>
      <c r="G45" s="10"/>
      <c r="H45" s="10"/>
      <c r="I45" s="10"/>
      <c r="J45" s="11"/>
    </row>
    <row r="46" spans="1:10" x14ac:dyDescent="0.2">
      <c r="A46" s="9"/>
      <c r="B46" s="10"/>
      <c r="C46" s="10"/>
      <c r="D46" s="10"/>
      <c r="E46" s="10"/>
      <c r="F46" s="10"/>
      <c r="G46" s="10"/>
      <c r="H46" s="10"/>
      <c r="I46" s="10"/>
      <c r="J46" s="11"/>
    </row>
    <row r="47" spans="1:10" x14ac:dyDescent="0.2">
      <c r="A47" s="9"/>
      <c r="B47" s="10"/>
      <c r="C47" s="10"/>
      <c r="D47" s="10"/>
      <c r="E47" s="10"/>
      <c r="F47" s="10"/>
      <c r="G47" s="10"/>
      <c r="H47" s="10"/>
      <c r="I47" s="10"/>
      <c r="J47" s="11"/>
    </row>
    <row r="48" spans="1:10" s="8" customFormat="1" ht="12.95" customHeight="1" x14ac:dyDescent="0.2">
      <c r="A48" s="5"/>
      <c r="B48" s="10" t="s">
        <v>19</v>
      </c>
      <c r="C48" s="10"/>
      <c r="D48" s="10"/>
      <c r="E48" s="10"/>
      <c r="F48" s="10"/>
      <c r="G48" s="189" t="s">
        <v>235</v>
      </c>
      <c r="H48" s="189"/>
      <c r="I48" s="6"/>
      <c r="J48" s="7"/>
    </row>
    <row r="49" spans="1:10" s="8" customFormat="1" ht="12.95" customHeight="1" x14ac:dyDescent="0.2">
      <c r="A49" s="5"/>
      <c r="B49" s="10" t="s">
        <v>20</v>
      </c>
      <c r="C49" s="10"/>
      <c r="D49" s="10"/>
      <c r="E49" s="10"/>
      <c r="F49" s="10"/>
      <c r="G49" s="190" t="s">
        <v>236</v>
      </c>
      <c r="H49" s="190"/>
      <c r="I49" s="6"/>
      <c r="J49" s="7"/>
    </row>
    <row r="50" spans="1:10" s="8" customFormat="1" ht="12.95" customHeight="1" x14ac:dyDescent="0.2">
      <c r="A50" s="5"/>
      <c r="B50" s="10" t="s">
        <v>14</v>
      </c>
      <c r="C50" s="10"/>
      <c r="D50" s="10"/>
      <c r="E50" s="10"/>
      <c r="F50" s="10"/>
      <c r="G50" s="190" t="s">
        <v>237</v>
      </c>
      <c r="H50" s="190"/>
      <c r="I50" s="6"/>
      <c r="J50" s="7"/>
    </row>
    <row r="51" spans="1:10" s="8" customFormat="1" ht="12.95" customHeight="1" x14ac:dyDescent="0.2">
      <c r="A51" s="5"/>
      <c r="B51" s="10" t="s">
        <v>15</v>
      </c>
      <c r="C51" s="10"/>
      <c r="D51" s="10"/>
      <c r="E51" s="10"/>
      <c r="F51" s="10"/>
      <c r="G51" s="190" t="s">
        <v>236</v>
      </c>
      <c r="H51" s="190"/>
      <c r="I51" s="6"/>
      <c r="J51" s="7"/>
    </row>
    <row r="52" spans="1:10" x14ac:dyDescent="0.2">
      <c r="A52" s="9"/>
      <c r="B52" s="10"/>
      <c r="C52" s="10"/>
      <c r="D52" s="10"/>
      <c r="E52" s="10"/>
      <c r="F52" s="10"/>
      <c r="G52" s="10"/>
      <c r="H52" s="10"/>
      <c r="I52" s="10"/>
      <c r="J52" s="11"/>
    </row>
    <row r="53" spans="1:10" s="15" customFormat="1" ht="12.95" customHeight="1" x14ac:dyDescent="0.25">
      <c r="A53" s="12"/>
      <c r="B53" s="10" t="s">
        <v>21</v>
      </c>
      <c r="C53" s="10"/>
      <c r="D53" s="10"/>
      <c r="E53" s="10"/>
      <c r="F53" s="19" t="s">
        <v>16</v>
      </c>
      <c r="G53" s="197" t="s">
        <v>290</v>
      </c>
      <c r="H53" s="196"/>
      <c r="I53" s="13"/>
      <c r="J53" s="14"/>
    </row>
    <row r="54" spans="1:10" s="15" customFormat="1" ht="12.95" customHeight="1" x14ac:dyDescent="0.25">
      <c r="A54" s="12"/>
      <c r="B54" s="10"/>
      <c r="C54" s="10"/>
      <c r="D54" s="10"/>
      <c r="E54" s="10"/>
      <c r="F54" s="19" t="s">
        <v>17</v>
      </c>
      <c r="G54" s="195" t="s">
        <v>291</v>
      </c>
      <c r="H54" s="196"/>
      <c r="I54" s="13"/>
      <c r="J54" s="14"/>
    </row>
    <row r="55" spans="1:10" s="15" customFormat="1" ht="7.5" customHeight="1" x14ac:dyDescent="0.25">
      <c r="A55" s="12"/>
      <c r="B55" s="10"/>
      <c r="C55" s="10"/>
      <c r="D55" s="10"/>
      <c r="E55" s="10"/>
      <c r="F55" s="19"/>
      <c r="G55" s="19"/>
      <c r="H55" s="19"/>
      <c r="I55" s="13"/>
      <c r="J55" s="14"/>
    </row>
    <row r="56" spans="1:10" s="15" customFormat="1" ht="12.95" customHeight="1" x14ac:dyDescent="0.25">
      <c r="A56" s="12"/>
      <c r="B56" s="10" t="s">
        <v>18</v>
      </c>
      <c r="C56" s="10"/>
      <c r="D56" s="10"/>
      <c r="E56" s="19"/>
      <c r="F56" s="10"/>
      <c r="G56" s="188" t="s">
        <v>292</v>
      </c>
      <c r="H56" s="188"/>
      <c r="I56" s="13"/>
      <c r="J56" s="14"/>
    </row>
    <row r="57" spans="1:10" ht="22.5" customHeight="1" x14ac:dyDescent="0.2">
      <c r="A57" s="16"/>
      <c r="B57" s="17"/>
      <c r="C57" s="17"/>
      <c r="D57" s="17"/>
      <c r="E57" s="17"/>
      <c r="F57" s="17"/>
      <c r="G57" s="17"/>
      <c r="H57" s="17"/>
      <c r="I57" s="17"/>
      <c r="J57" s="18"/>
    </row>
    <row r="58" spans="1:10" ht="6.75" customHeight="1" x14ac:dyDescent="0.2"/>
  </sheetData>
  <mergeCells count="10">
    <mergeCell ref="A25:J25"/>
    <mergeCell ref="B26:I26"/>
    <mergeCell ref="B27:I27"/>
    <mergeCell ref="G54:H54"/>
    <mergeCell ref="G53:H53"/>
    <mergeCell ref="G56:H56"/>
    <mergeCell ref="G48:H48"/>
    <mergeCell ref="G49:H49"/>
    <mergeCell ref="G50:H50"/>
    <mergeCell ref="G51:H51"/>
  </mergeCells>
  <phoneticPr fontId="0" type="noConversion"/>
  <printOptions horizontalCentered="1" verticalCentered="1"/>
  <pageMargins left="0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6"/>
  <sheetViews>
    <sheetView view="pageBreakPreview" topLeftCell="A25" zoomScaleSheetLayoutView="100" workbookViewId="0">
      <selection sqref="A1:G55"/>
    </sheetView>
  </sheetViews>
  <sheetFormatPr defaultRowHeight="15.75" x14ac:dyDescent="0.25"/>
  <cols>
    <col min="1" max="1" width="4.28515625" style="26" customWidth="1"/>
    <col min="2" max="3" width="3.42578125" style="26" customWidth="1"/>
    <col min="4" max="4" width="54.5703125" style="15" customWidth="1"/>
    <col min="5" max="5" width="8.140625" style="26" customWidth="1"/>
    <col min="6" max="6" width="15.85546875" style="27" customWidth="1"/>
    <col min="7" max="7" width="14.5703125" style="27" customWidth="1"/>
    <col min="8" max="8" width="15" style="15" customWidth="1"/>
    <col min="9" max="9" width="13.28515625" style="15" bestFit="1" customWidth="1"/>
    <col min="10" max="12" width="12.42578125" style="15" bestFit="1" customWidth="1"/>
    <col min="13" max="16384" width="9.140625" style="15"/>
  </cols>
  <sheetData>
    <row r="1" spans="1:8" s="22" customFormat="1" ht="12.95" customHeight="1" x14ac:dyDescent="0.2">
      <c r="A1" s="20"/>
      <c r="B1" s="21" t="s">
        <v>275</v>
      </c>
      <c r="D1" s="23"/>
      <c r="E1" s="24"/>
      <c r="F1" s="25"/>
      <c r="G1" s="25"/>
    </row>
    <row r="2" spans="1:8" s="22" customFormat="1" ht="9" customHeight="1" x14ac:dyDescent="0.2">
      <c r="A2" s="20"/>
      <c r="B2" s="24"/>
      <c r="C2" s="21"/>
      <c r="D2" s="23"/>
      <c r="E2" s="24"/>
      <c r="F2" s="25"/>
      <c r="G2" s="25"/>
    </row>
    <row r="3" spans="1:8" s="22" customFormat="1" ht="15" customHeight="1" x14ac:dyDescent="0.2">
      <c r="A3" s="201" t="s">
        <v>208</v>
      </c>
      <c r="B3" s="201"/>
      <c r="C3" s="201"/>
      <c r="D3" s="201"/>
      <c r="E3" s="201"/>
      <c r="F3" s="201"/>
      <c r="G3" s="201"/>
    </row>
    <row r="4" spans="1:8" ht="9" customHeight="1" x14ac:dyDescent="0.25"/>
    <row r="5" spans="1:8" s="29" customFormat="1" ht="14.25" customHeight="1" x14ac:dyDescent="0.25">
      <c r="A5" s="46" t="s">
        <v>2</v>
      </c>
      <c r="B5" s="205" t="s">
        <v>7</v>
      </c>
      <c r="C5" s="206"/>
      <c r="D5" s="207"/>
      <c r="E5" s="47" t="s">
        <v>242</v>
      </c>
      <c r="F5" s="48">
        <v>2021</v>
      </c>
      <c r="G5" s="48">
        <v>2020</v>
      </c>
    </row>
    <row r="6" spans="1:8" s="22" customFormat="1" ht="14.25" customHeight="1" x14ac:dyDescent="0.2">
      <c r="A6" s="31"/>
      <c r="B6" s="202" t="s">
        <v>65</v>
      </c>
      <c r="C6" s="203"/>
      <c r="D6" s="204"/>
      <c r="E6" s="49"/>
      <c r="F6" s="178">
        <f>F32</f>
        <v>8649638.1699999999</v>
      </c>
      <c r="G6" s="50">
        <v>114344.32000000001</v>
      </c>
    </row>
    <row r="7" spans="1:8" s="22" customFormat="1" ht="14.25" customHeight="1" x14ac:dyDescent="0.2">
      <c r="A7" s="31"/>
      <c r="B7" s="51" t="s">
        <v>89</v>
      </c>
      <c r="C7" s="52" t="s">
        <v>8</v>
      </c>
      <c r="D7" s="53"/>
      <c r="E7" s="49">
        <v>1</v>
      </c>
      <c r="F7" s="178">
        <f>F8+F9</f>
        <v>60638.17</v>
      </c>
      <c r="G7" s="54">
        <v>114344.32000000001</v>
      </c>
      <c r="H7" s="44"/>
    </row>
    <row r="8" spans="1:8" s="22" customFormat="1" ht="14.25" customHeight="1" x14ac:dyDescent="0.2">
      <c r="A8" s="31"/>
      <c r="B8" s="38"/>
      <c r="C8" s="39">
        <v>1</v>
      </c>
      <c r="D8" s="40" t="s">
        <v>9</v>
      </c>
      <c r="E8" s="41"/>
      <c r="F8" s="33">
        <f>53.5*120.74+9100+40913.58+34*122.5</f>
        <v>60638.17</v>
      </c>
      <c r="G8" s="33">
        <v>18695.32</v>
      </c>
    </row>
    <row r="9" spans="1:8" s="22" customFormat="1" ht="14.25" customHeight="1" x14ac:dyDescent="0.2">
      <c r="A9" s="31"/>
      <c r="B9" s="38"/>
      <c r="C9" s="39">
        <v>2</v>
      </c>
      <c r="D9" s="40" t="s">
        <v>10</v>
      </c>
      <c r="E9" s="32"/>
      <c r="F9" s="33"/>
      <c r="G9" s="33">
        <v>95649</v>
      </c>
    </row>
    <row r="10" spans="1:8" s="42" customFormat="1" ht="14.25" customHeight="1" x14ac:dyDescent="0.2">
      <c r="A10" s="30"/>
      <c r="B10" s="51" t="s">
        <v>89</v>
      </c>
      <c r="C10" s="52" t="s">
        <v>25</v>
      </c>
      <c r="D10" s="55"/>
      <c r="E10" s="56">
        <v>2</v>
      </c>
      <c r="F10" s="33"/>
      <c r="G10" s="54"/>
    </row>
    <row r="11" spans="1:8" s="22" customFormat="1" ht="14.25" customHeight="1" x14ac:dyDescent="0.2">
      <c r="A11" s="31"/>
      <c r="B11" s="38"/>
      <c r="C11" s="39">
        <v>1</v>
      </c>
      <c r="D11" s="40" t="s">
        <v>27</v>
      </c>
      <c r="E11" s="32">
        <v>2.1</v>
      </c>
      <c r="F11" s="33"/>
      <c r="G11" s="33"/>
    </row>
    <row r="12" spans="1:8" s="22" customFormat="1" ht="14.25" customHeight="1" x14ac:dyDescent="0.2">
      <c r="A12" s="31"/>
      <c r="B12" s="38"/>
      <c r="C12" s="39">
        <v>2</v>
      </c>
      <c r="D12" s="40" t="s">
        <v>28</v>
      </c>
      <c r="E12" s="41">
        <v>2.2000000000000002</v>
      </c>
      <c r="F12" s="33">
        <v>0</v>
      </c>
      <c r="G12" s="33">
        <v>0</v>
      </c>
    </row>
    <row r="13" spans="1:8" s="22" customFormat="1" ht="14.25" customHeight="1" x14ac:dyDescent="0.2">
      <c r="A13" s="31"/>
      <c r="B13" s="38"/>
      <c r="C13" s="39">
        <v>3</v>
      </c>
      <c r="D13" s="40" t="s">
        <v>26</v>
      </c>
      <c r="E13" s="32">
        <v>2.2999999999999998</v>
      </c>
      <c r="F13" s="33"/>
      <c r="G13" s="33"/>
    </row>
    <row r="14" spans="1:8" s="22" customFormat="1" ht="14.25" customHeight="1" x14ac:dyDescent="0.2">
      <c r="A14" s="31"/>
      <c r="B14" s="51" t="s">
        <v>89</v>
      </c>
      <c r="C14" s="52" t="s">
        <v>29</v>
      </c>
      <c r="D14" s="55"/>
      <c r="E14" s="56">
        <v>3</v>
      </c>
      <c r="F14" s="178">
        <f>F19</f>
        <v>8589000</v>
      </c>
      <c r="G14" s="54">
        <v>0</v>
      </c>
      <c r="H14" s="44"/>
    </row>
    <row r="15" spans="1:8" s="22" customFormat="1" ht="14.25" customHeight="1" x14ac:dyDescent="0.2">
      <c r="A15" s="31"/>
      <c r="B15" s="38"/>
      <c r="C15" s="39">
        <v>1</v>
      </c>
      <c r="D15" s="40" t="s">
        <v>30</v>
      </c>
      <c r="E15" s="41">
        <v>3.1</v>
      </c>
      <c r="F15" s="33"/>
      <c r="G15" s="33"/>
    </row>
    <row r="16" spans="1:8" s="22" customFormat="1" ht="14.25" customHeight="1" x14ac:dyDescent="0.2">
      <c r="A16" s="31"/>
      <c r="B16" s="38"/>
      <c r="C16" s="39">
        <v>2</v>
      </c>
      <c r="D16" s="40" t="s">
        <v>31</v>
      </c>
      <c r="E16" s="32">
        <v>3.2</v>
      </c>
      <c r="F16" s="54"/>
      <c r="G16" s="33"/>
    </row>
    <row r="17" spans="1:12" s="22" customFormat="1" ht="14.25" customHeight="1" x14ac:dyDescent="0.2">
      <c r="A17" s="31"/>
      <c r="B17" s="38"/>
      <c r="C17" s="39">
        <v>3</v>
      </c>
      <c r="D17" s="40" t="s">
        <v>32</v>
      </c>
      <c r="E17" s="41">
        <v>3.3</v>
      </c>
      <c r="F17" s="50"/>
      <c r="G17" s="33"/>
    </row>
    <row r="18" spans="1:12" s="22" customFormat="1" ht="14.25" customHeight="1" x14ac:dyDescent="0.2">
      <c r="A18" s="31"/>
      <c r="B18" s="38"/>
      <c r="C18" s="39">
        <v>4</v>
      </c>
      <c r="D18" s="40" t="s">
        <v>33</v>
      </c>
      <c r="E18" s="32">
        <v>3.4</v>
      </c>
      <c r="F18" s="50"/>
      <c r="G18" s="33"/>
    </row>
    <row r="19" spans="1:12" s="71" customFormat="1" ht="14.25" customHeight="1" x14ac:dyDescent="0.2">
      <c r="A19" s="65"/>
      <c r="B19" s="66"/>
      <c r="C19" s="67" t="s">
        <v>238</v>
      </c>
      <c r="D19" s="68" t="s">
        <v>239</v>
      </c>
      <c r="E19" s="69"/>
      <c r="F19" s="54">
        <f>70000*122.7</f>
        <v>8589000</v>
      </c>
      <c r="G19" s="70"/>
    </row>
    <row r="20" spans="1:12" s="71" customFormat="1" ht="14.25" customHeight="1" x14ac:dyDescent="0.2">
      <c r="A20" s="65"/>
      <c r="B20" s="66"/>
      <c r="C20" s="67" t="s">
        <v>234</v>
      </c>
      <c r="D20" s="68" t="s">
        <v>264</v>
      </c>
      <c r="E20" s="69"/>
      <c r="F20" s="50"/>
      <c r="G20" s="70"/>
    </row>
    <row r="21" spans="1:12" s="22" customFormat="1" ht="14.25" customHeight="1" x14ac:dyDescent="0.2">
      <c r="A21" s="31"/>
      <c r="B21" s="38"/>
      <c r="C21" s="39">
        <v>5</v>
      </c>
      <c r="D21" s="40" t="s">
        <v>34</v>
      </c>
      <c r="E21" s="41">
        <v>3.5</v>
      </c>
      <c r="F21" s="33">
        <v>0</v>
      </c>
      <c r="G21" s="33">
        <v>0</v>
      </c>
    </row>
    <row r="22" spans="1:12" s="42" customFormat="1" ht="14.25" customHeight="1" x14ac:dyDescent="0.2">
      <c r="A22" s="30"/>
      <c r="B22" s="51" t="s">
        <v>89</v>
      </c>
      <c r="C22" s="52" t="s">
        <v>35</v>
      </c>
      <c r="D22" s="57"/>
      <c r="E22" s="56">
        <v>4</v>
      </c>
      <c r="F22" s="178">
        <f>F23</f>
        <v>0</v>
      </c>
      <c r="G22" s="54">
        <v>0</v>
      </c>
      <c r="H22" s="180"/>
    </row>
    <row r="23" spans="1:12" s="22" customFormat="1" ht="14.25" customHeight="1" x14ac:dyDescent="0.2">
      <c r="A23" s="31"/>
      <c r="B23" s="43"/>
      <c r="C23" s="39">
        <v>1</v>
      </c>
      <c r="D23" s="40" t="s">
        <v>36</v>
      </c>
      <c r="E23" s="32">
        <v>4.0999999999999996</v>
      </c>
      <c r="F23" s="33"/>
      <c r="G23" s="33"/>
    </row>
    <row r="24" spans="1:12" s="22" customFormat="1" ht="14.25" customHeight="1" x14ac:dyDescent="0.2">
      <c r="A24" s="31"/>
      <c r="B24" s="43"/>
      <c r="C24" s="39">
        <v>2</v>
      </c>
      <c r="D24" s="40" t="s">
        <v>37</v>
      </c>
      <c r="E24" s="41">
        <v>4.2</v>
      </c>
      <c r="F24" s="33">
        <v>0</v>
      </c>
      <c r="G24" s="33">
        <v>0</v>
      </c>
    </row>
    <row r="25" spans="1:12" s="22" customFormat="1" ht="14.25" customHeight="1" x14ac:dyDescent="0.2">
      <c r="A25" s="31"/>
      <c r="B25" s="43"/>
      <c r="C25" s="39">
        <v>3</v>
      </c>
      <c r="D25" s="40" t="s">
        <v>38</v>
      </c>
      <c r="E25" s="32">
        <v>4.3</v>
      </c>
      <c r="F25" s="33">
        <v>0</v>
      </c>
      <c r="G25" s="33">
        <v>0</v>
      </c>
    </row>
    <row r="26" spans="1:12" s="22" customFormat="1" ht="14.25" customHeight="1" x14ac:dyDescent="0.2">
      <c r="A26" s="31"/>
      <c r="B26" s="43"/>
      <c r="C26" s="39">
        <v>4</v>
      </c>
      <c r="D26" s="40" t="s">
        <v>39</v>
      </c>
      <c r="E26" s="41">
        <v>4.4000000000000004</v>
      </c>
      <c r="F26" s="33">
        <v>0</v>
      </c>
      <c r="G26" s="33">
        <v>0</v>
      </c>
    </row>
    <row r="27" spans="1:12" s="22" customFormat="1" ht="14.25" customHeight="1" x14ac:dyDescent="0.2">
      <c r="A27" s="31"/>
      <c r="B27" s="43"/>
      <c r="C27" s="39">
        <v>5</v>
      </c>
      <c r="D27" s="40" t="s">
        <v>40</v>
      </c>
      <c r="E27" s="32">
        <v>4.5</v>
      </c>
      <c r="F27" s="33"/>
      <c r="G27" s="33"/>
    </row>
    <row r="28" spans="1:12" s="22" customFormat="1" ht="14.25" customHeight="1" x14ac:dyDescent="0.2">
      <c r="A28" s="31"/>
      <c r="B28" s="43"/>
      <c r="C28" s="39">
        <v>6</v>
      </c>
      <c r="D28" s="40" t="s">
        <v>41</v>
      </c>
      <c r="E28" s="41">
        <v>4.5999999999999996</v>
      </c>
      <c r="F28" s="33"/>
      <c r="G28" s="33"/>
    </row>
    <row r="29" spans="1:12" s="22" customFormat="1" ht="14.25" customHeight="1" x14ac:dyDescent="0.2">
      <c r="A29" s="31"/>
      <c r="B29" s="43"/>
      <c r="C29" s="39">
        <v>7</v>
      </c>
      <c r="D29" s="40" t="s">
        <v>42</v>
      </c>
      <c r="E29" s="32">
        <v>4.7</v>
      </c>
      <c r="F29" s="54">
        <v>0</v>
      </c>
      <c r="G29" s="33">
        <v>0</v>
      </c>
    </row>
    <row r="30" spans="1:12" s="22" customFormat="1" ht="14.25" customHeight="1" x14ac:dyDescent="0.2">
      <c r="A30" s="31"/>
      <c r="B30" s="51" t="s">
        <v>89</v>
      </c>
      <c r="C30" s="52" t="s">
        <v>43</v>
      </c>
      <c r="D30" s="57"/>
      <c r="E30" s="59">
        <v>5</v>
      </c>
      <c r="F30" s="54"/>
      <c r="G30" s="54"/>
      <c r="H30" s="44"/>
    </row>
    <row r="31" spans="1:12" s="22" customFormat="1" ht="14.25" customHeight="1" x14ac:dyDescent="0.2">
      <c r="A31" s="31"/>
      <c r="B31" s="51" t="s">
        <v>89</v>
      </c>
      <c r="C31" s="52" t="s">
        <v>44</v>
      </c>
      <c r="D31" s="57"/>
      <c r="E31" s="56">
        <v>6</v>
      </c>
      <c r="F31" s="54"/>
      <c r="G31" s="54"/>
    </row>
    <row r="32" spans="1:12" s="22" customFormat="1" ht="14.25" customHeight="1" x14ac:dyDescent="0.2">
      <c r="A32" s="60" t="s">
        <v>3</v>
      </c>
      <c r="B32" s="198" t="s">
        <v>64</v>
      </c>
      <c r="C32" s="199"/>
      <c r="D32" s="200"/>
      <c r="E32" s="61"/>
      <c r="F32" s="178">
        <f>F7+F14+F22+F30</f>
        <v>8649638.1699999999</v>
      </c>
      <c r="G32" s="54">
        <v>114344.32000000001</v>
      </c>
      <c r="H32" s="44"/>
      <c r="I32" s="44"/>
      <c r="J32" s="44"/>
      <c r="K32" s="44"/>
      <c r="L32" s="44"/>
    </row>
    <row r="33" spans="1:11" s="22" customFormat="1" ht="14.25" customHeight="1" x14ac:dyDescent="0.2">
      <c r="A33" s="31"/>
      <c r="B33" s="202" t="s">
        <v>67</v>
      </c>
      <c r="C33" s="203"/>
      <c r="D33" s="204"/>
      <c r="E33" s="59"/>
      <c r="F33" s="33"/>
      <c r="G33" s="54"/>
      <c r="K33" s="44"/>
    </row>
    <row r="34" spans="1:11" s="22" customFormat="1" ht="14.25" customHeight="1" x14ac:dyDescent="0.2">
      <c r="A34" s="31"/>
      <c r="B34" s="51" t="s">
        <v>89</v>
      </c>
      <c r="C34" s="52" t="s">
        <v>47</v>
      </c>
      <c r="D34" s="57"/>
      <c r="E34" s="56">
        <v>7</v>
      </c>
      <c r="F34" s="33">
        <v>0</v>
      </c>
      <c r="G34" s="54">
        <v>0</v>
      </c>
    </row>
    <row r="35" spans="1:11" s="22" customFormat="1" ht="14.25" customHeight="1" x14ac:dyDescent="0.2">
      <c r="A35" s="31"/>
      <c r="B35" s="43"/>
      <c r="C35" s="39">
        <v>1</v>
      </c>
      <c r="D35" s="40" t="s">
        <v>48</v>
      </c>
      <c r="E35" s="32">
        <v>7.1</v>
      </c>
      <c r="F35" s="54"/>
      <c r="G35" s="33"/>
    </row>
    <row r="36" spans="1:11" s="22" customFormat="1" ht="14.25" customHeight="1" x14ac:dyDescent="0.2">
      <c r="A36" s="31"/>
      <c r="B36" s="43"/>
      <c r="C36" s="39">
        <v>2</v>
      </c>
      <c r="D36" s="40" t="s">
        <v>49</v>
      </c>
      <c r="E36" s="41">
        <v>7.2</v>
      </c>
      <c r="F36" s="54"/>
      <c r="G36" s="33"/>
    </row>
    <row r="37" spans="1:11" s="22" customFormat="1" ht="14.25" customHeight="1" x14ac:dyDescent="0.2">
      <c r="A37" s="31"/>
      <c r="B37" s="43"/>
      <c r="C37" s="39">
        <v>3</v>
      </c>
      <c r="D37" s="40" t="s">
        <v>50</v>
      </c>
      <c r="E37" s="32">
        <v>7.3</v>
      </c>
      <c r="F37" s="33"/>
      <c r="G37" s="33"/>
    </row>
    <row r="38" spans="1:11" s="22" customFormat="1" ht="14.25" customHeight="1" x14ac:dyDescent="0.2">
      <c r="A38" s="31"/>
      <c r="B38" s="43"/>
      <c r="C38" s="39">
        <v>4</v>
      </c>
      <c r="D38" s="40" t="s">
        <v>51</v>
      </c>
      <c r="E38" s="41">
        <v>7.4</v>
      </c>
      <c r="F38" s="33"/>
      <c r="G38" s="33"/>
    </row>
    <row r="39" spans="1:11" s="22" customFormat="1" ht="14.25" customHeight="1" x14ac:dyDescent="0.2">
      <c r="A39" s="31"/>
      <c r="B39" s="43"/>
      <c r="C39" s="39">
        <v>5</v>
      </c>
      <c r="D39" s="40" t="s">
        <v>52</v>
      </c>
      <c r="E39" s="32">
        <v>7.5</v>
      </c>
      <c r="F39" s="33"/>
      <c r="G39" s="33"/>
    </row>
    <row r="40" spans="1:11" s="22" customFormat="1" ht="14.25" customHeight="1" x14ac:dyDescent="0.2">
      <c r="A40" s="31"/>
      <c r="B40" s="43"/>
      <c r="C40" s="39">
        <v>6</v>
      </c>
      <c r="D40" s="40" t="s">
        <v>53</v>
      </c>
      <c r="E40" s="32">
        <v>7.6</v>
      </c>
      <c r="F40" s="33"/>
      <c r="G40" s="33"/>
    </row>
    <row r="41" spans="1:11" s="22" customFormat="1" ht="14.25" customHeight="1" x14ac:dyDescent="0.2">
      <c r="A41" s="31"/>
      <c r="B41" s="51" t="s">
        <v>89</v>
      </c>
      <c r="C41" s="52" t="s">
        <v>54</v>
      </c>
      <c r="D41" s="57"/>
      <c r="E41" s="61">
        <v>8</v>
      </c>
      <c r="F41" s="178">
        <f>F43+F44</f>
        <v>0</v>
      </c>
      <c r="G41" s="54">
        <v>0</v>
      </c>
      <c r="H41" s="44"/>
    </row>
    <row r="42" spans="1:11" s="22" customFormat="1" ht="14.25" customHeight="1" x14ac:dyDescent="0.2">
      <c r="A42" s="31"/>
      <c r="B42" s="38"/>
      <c r="C42" s="39">
        <v>1</v>
      </c>
      <c r="D42" s="40" t="s">
        <v>55</v>
      </c>
      <c r="E42" s="32">
        <v>8.1</v>
      </c>
      <c r="F42" s="70"/>
      <c r="G42" s="33"/>
    </row>
    <row r="43" spans="1:11" s="22" customFormat="1" ht="14.25" customHeight="1" x14ac:dyDescent="0.2">
      <c r="A43" s="31"/>
      <c r="B43" s="38"/>
      <c r="C43" s="39">
        <v>2</v>
      </c>
      <c r="D43" s="40" t="s">
        <v>56</v>
      </c>
      <c r="E43" s="41">
        <v>8.1999999999999993</v>
      </c>
      <c r="F43" s="70"/>
      <c r="G43" s="33"/>
      <c r="H43" s="44"/>
    </row>
    <row r="44" spans="1:11" s="22" customFormat="1" ht="14.25" customHeight="1" x14ac:dyDescent="0.2">
      <c r="A44" s="31"/>
      <c r="B44" s="38"/>
      <c r="C44" s="39">
        <v>3</v>
      </c>
      <c r="D44" s="40" t="s">
        <v>57</v>
      </c>
      <c r="E44" s="32">
        <v>8.3000000000000007</v>
      </c>
      <c r="F44" s="70"/>
      <c r="G44" s="33"/>
    </row>
    <row r="45" spans="1:11" s="22" customFormat="1" ht="14.25" customHeight="1" x14ac:dyDescent="0.2">
      <c r="A45" s="31"/>
      <c r="B45" s="38"/>
      <c r="C45" s="39">
        <v>4</v>
      </c>
      <c r="D45" s="40" t="s">
        <v>58</v>
      </c>
      <c r="E45" s="41">
        <v>8.4</v>
      </c>
      <c r="F45" s="33"/>
      <c r="G45" s="33"/>
    </row>
    <row r="46" spans="1:11" s="22" customFormat="1" ht="14.25" customHeight="1" x14ac:dyDescent="0.2">
      <c r="A46" s="31"/>
      <c r="B46" s="51" t="s">
        <v>89</v>
      </c>
      <c r="C46" s="52" t="s">
        <v>59</v>
      </c>
      <c r="D46" s="57"/>
      <c r="E46" s="56">
        <v>9</v>
      </c>
      <c r="F46" s="33"/>
      <c r="G46" s="54"/>
    </row>
    <row r="47" spans="1:11" s="22" customFormat="1" ht="14.25" customHeight="1" x14ac:dyDescent="0.2">
      <c r="A47" s="31"/>
      <c r="B47" s="51" t="s">
        <v>89</v>
      </c>
      <c r="C47" s="52" t="s">
        <v>60</v>
      </c>
      <c r="D47" s="57"/>
      <c r="E47" s="56">
        <v>10</v>
      </c>
      <c r="F47" s="54"/>
      <c r="G47" s="54"/>
    </row>
    <row r="48" spans="1:11" s="22" customFormat="1" ht="14.25" customHeight="1" x14ac:dyDescent="0.2">
      <c r="A48" s="31"/>
      <c r="B48" s="38"/>
      <c r="C48" s="39">
        <v>1</v>
      </c>
      <c r="D48" s="37" t="s">
        <v>61</v>
      </c>
      <c r="E48" s="32">
        <v>10.1</v>
      </c>
      <c r="F48" s="54"/>
      <c r="G48" s="33"/>
    </row>
    <row r="49" spans="1:8" s="22" customFormat="1" ht="14.25" customHeight="1" x14ac:dyDescent="0.2">
      <c r="A49" s="31"/>
      <c r="B49" s="38"/>
      <c r="C49" s="39">
        <v>2</v>
      </c>
      <c r="D49" s="40" t="s">
        <v>62</v>
      </c>
      <c r="E49" s="41">
        <v>10.199999999999999</v>
      </c>
      <c r="F49" s="33"/>
      <c r="G49" s="33"/>
    </row>
    <row r="50" spans="1:8" s="22" customFormat="1" ht="14.25" customHeight="1" x14ac:dyDescent="0.2">
      <c r="A50" s="31"/>
      <c r="B50" s="38"/>
      <c r="C50" s="39">
        <v>3</v>
      </c>
      <c r="D50" s="40" t="s">
        <v>63</v>
      </c>
      <c r="E50" s="32">
        <v>10.3</v>
      </c>
      <c r="F50" s="33"/>
      <c r="G50" s="33"/>
    </row>
    <row r="51" spans="1:8" s="22" customFormat="1" ht="14.25" customHeight="1" x14ac:dyDescent="0.2">
      <c r="A51" s="31"/>
      <c r="B51" s="51" t="s">
        <v>89</v>
      </c>
      <c r="C51" s="52" t="s">
        <v>45</v>
      </c>
      <c r="D51" s="57"/>
      <c r="E51" s="59">
        <v>11</v>
      </c>
      <c r="F51" s="54"/>
      <c r="G51" s="54"/>
    </row>
    <row r="52" spans="1:8" s="22" customFormat="1" ht="14.25" customHeight="1" x14ac:dyDescent="0.2">
      <c r="A52" s="31"/>
      <c r="B52" s="51" t="s">
        <v>89</v>
      </c>
      <c r="C52" s="52" t="s">
        <v>46</v>
      </c>
      <c r="D52" s="57"/>
      <c r="E52" s="56">
        <v>12</v>
      </c>
      <c r="F52" s="54"/>
      <c r="G52" s="54"/>
    </row>
    <row r="53" spans="1:8" s="22" customFormat="1" ht="14.25" customHeight="1" x14ac:dyDescent="0.2">
      <c r="A53" s="63" t="s">
        <v>4</v>
      </c>
      <c r="B53" s="198" t="s">
        <v>66</v>
      </c>
      <c r="C53" s="199"/>
      <c r="D53" s="200"/>
      <c r="E53" s="61"/>
      <c r="F53" s="54">
        <f>F41</f>
        <v>0</v>
      </c>
      <c r="G53" s="54">
        <v>0</v>
      </c>
    </row>
    <row r="54" spans="1:8" s="22" customFormat="1" ht="14.25" customHeight="1" x14ac:dyDescent="0.2">
      <c r="A54" s="64"/>
      <c r="B54" s="198" t="s">
        <v>81</v>
      </c>
      <c r="C54" s="199"/>
      <c r="D54" s="200"/>
      <c r="E54" s="49"/>
      <c r="F54" s="54">
        <f>F32+F53</f>
        <v>8649638.1699999999</v>
      </c>
      <c r="G54" s="54">
        <v>114344.32000000001</v>
      </c>
      <c r="H54" s="44">
        <f>F54-Pasivet!F52</f>
        <v>0.42333333380520344</v>
      </c>
    </row>
    <row r="55" spans="1:8" s="22" customFormat="1" ht="69" customHeight="1" x14ac:dyDescent="0.2">
      <c r="A55" s="45"/>
      <c r="B55" s="21" t="s">
        <v>246</v>
      </c>
      <c r="C55" s="21"/>
      <c r="D55" s="21"/>
      <c r="E55" s="21"/>
      <c r="F55" s="21"/>
      <c r="G55" s="21"/>
    </row>
    <row r="56" spans="1:8" s="22" customFormat="1" ht="15.95" customHeight="1" x14ac:dyDescent="0.2">
      <c r="A56" s="45"/>
      <c r="B56" s="45"/>
      <c r="C56" s="45"/>
      <c r="D56" s="45"/>
      <c r="E56" s="45"/>
      <c r="F56" s="34"/>
      <c r="G56" s="34"/>
    </row>
  </sheetData>
  <mergeCells count="7">
    <mergeCell ref="B32:D32"/>
    <mergeCell ref="A3:G3"/>
    <mergeCell ref="B33:D33"/>
    <mergeCell ref="B54:D54"/>
    <mergeCell ref="B6:D6"/>
    <mergeCell ref="B53:D53"/>
    <mergeCell ref="B5:D5"/>
  </mergeCells>
  <phoneticPr fontId="0" type="noConversion"/>
  <printOptions horizontalCentered="1" verticalCentered="1"/>
  <pageMargins left="0.25" right="0.25" top="0.25" bottom="0.25" header="0" footer="0"/>
  <pageSetup paperSize="9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3"/>
  <sheetViews>
    <sheetView view="pageBreakPreview" topLeftCell="B19" zoomScaleSheetLayoutView="100" workbookViewId="0">
      <selection activeCell="F52" sqref="F52"/>
    </sheetView>
  </sheetViews>
  <sheetFormatPr defaultRowHeight="15.75" x14ac:dyDescent="0.25"/>
  <cols>
    <col min="1" max="1" width="3.7109375" style="26" customWidth="1"/>
    <col min="2" max="2" width="2.7109375" style="26" customWidth="1"/>
    <col min="3" max="3" width="3" style="26" customWidth="1"/>
    <col min="4" max="4" width="52.5703125" style="15" customWidth="1"/>
    <col min="5" max="5" width="7.42578125" style="26" customWidth="1"/>
    <col min="6" max="6" width="14.42578125" style="27" customWidth="1"/>
    <col min="7" max="7" width="13" style="27" customWidth="1"/>
    <col min="8" max="8" width="14" style="15" customWidth="1"/>
    <col min="9" max="9" width="10.140625" style="15" bestFit="1" customWidth="1"/>
    <col min="10" max="16384" width="9.140625" style="15"/>
  </cols>
  <sheetData>
    <row r="1" spans="1:8" s="22" customFormat="1" ht="12.95" customHeight="1" x14ac:dyDescent="0.2">
      <c r="A1" s="20"/>
      <c r="B1" s="21" t="s">
        <v>275</v>
      </c>
      <c r="D1" s="23"/>
      <c r="E1" s="24"/>
      <c r="F1" s="25"/>
      <c r="G1" s="25"/>
    </row>
    <row r="2" spans="1:8" s="22" customFormat="1" ht="7.5" customHeight="1" x14ac:dyDescent="0.2">
      <c r="A2" s="20"/>
      <c r="B2" s="24"/>
      <c r="C2" s="21"/>
      <c r="D2" s="23"/>
      <c r="E2" s="24"/>
      <c r="F2" s="25"/>
      <c r="G2" s="25"/>
    </row>
    <row r="3" spans="1:8" s="22" customFormat="1" ht="15.95" customHeight="1" x14ac:dyDescent="0.2">
      <c r="A3" s="201" t="s">
        <v>208</v>
      </c>
      <c r="B3" s="201"/>
      <c r="C3" s="201"/>
      <c r="D3" s="201"/>
      <c r="E3" s="201"/>
      <c r="F3" s="201"/>
      <c r="G3" s="201"/>
    </row>
    <row r="4" spans="1:8" ht="9.75" customHeight="1" x14ac:dyDescent="0.25"/>
    <row r="5" spans="1:8" s="42" customFormat="1" ht="14.25" customHeight="1" x14ac:dyDescent="0.2">
      <c r="A5" s="46" t="s">
        <v>2</v>
      </c>
      <c r="B5" s="198" t="s">
        <v>68</v>
      </c>
      <c r="C5" s="199"/>
      <c r="D5" s="200"/>
      <c r="E5" s="47" t="s">
        <v>242</v>
      </c>
      <c r="F5" s="48">
        <v>2021</v>
      </c>
      <c r="G5" s="48">
        <v>2020</v>
      </c>
    </row>
    <row r="6" spans="1:8" s="22" customFormat="1" ht="14.25" customHeight="1" x14ac:dyDescent="0.2">
      <c r="A6" s="31"/>
      <c r="B6" s="51" t="s">
        <v>89</v>
      </c>
      <c r="C6" s="52" t="s">
        <v>69</v>
      </c>
      <c r="D6" s="53"/>
      <c r="E6" s="49">
        <v>13</v>
      </c>
      <c r="F6" s="54">
        <v>129362</v>
      </c>
      <c r="G6" s="54">
        <v>129362</v>
      </c>
    </row>
    <row r="7" spans="1:8" s="22" customFormat="1" ht="14.25" customHeight="1" x14ac:dyDescent="0.2">
      <c r="A7" s="31"/>
      <c r="B7" s="38"/>
      <c r="C7" s="39">
        <v>1</v>
      </c>
      <c r="D7" s="40" t="s">
        <v>70</v>
      </c>
      <c r="E7" s="41" t="s">
        <v>211</v>
      </c>
      <c r="F7" s="33">
        <v>0</v>
      </c>
      <c r="G7" s="33">
        <v>0</v>
      </c>
    </row>
    <row r="8" spans="1:8" s="22" customFormat="1" ht="14.25" customHeight="1" x14ac:dyDescent="0.2">
      <c r="A8" s="31"/>
      <c r="B8" s="38"/>
      <c r="C8" s="39">
        <v>2</v>
      </c>
      <c r="D8" s="40" t="s">
        <v>71</v>
      </c>
      <c r="E8" s="32" t="s">
        <v>212</v>
      </c>
      <c r="F8" s="33">
        <v>0</v>
      </c>
      <c r="G8" s="33">
        <v>0</v>
      </c>
    </row>
    <row r="9" spans="1:8" s="22" customFormat="1" ht="14.25" customHeight="1" x14ac:dyDescent="0.2">
      <c r="A9" s="31"/>
      <c r="B9" s="38"/>
      <c r="C9" s="39">
        <v>3</v>
      </c>
      <c r="D9" s="40" t="s">
        <v>72</v>
      </c>
      <c r="E9" s="41" t="s">
        <v>213</v>
      </c>
      <c r="F9" s="33"/>
      <c r="G9" s="33"/>
      <c r="H9" s="44"/>
    </row>
    <row r="10" spans="1:8" s="22" customFormat="1" ht="14.25" customHeight="1" x14ac:dyDescent="0.2">
      <c r="A10" s="31"/>
      <c r="B10" s="38"/>
      <c r="C10" s="39">
        <v>4</v>
      </c>
      <c r="D10" s="40" t="s">
        <v>73</v>
      </c>
      <c r="E10" s="32" t="s">
        <v>214</v>
      </c>
      <c r="F10" s="33"/>
      <c r="G10" s="33"/>
      <c r="H10" s="44"/>
    </row>
    <row r="11" spans="1:8" s="22" customFormat="1" ht="14.25" customHeight="1" x14ac:dyDescent="0.2">
      <c r="A11" s="31"/>
      <c r="B11" s="38"/>
      <c r="C11" s="39">
        <v>5</v>
      </c>
      <c r="D11" s="40" t="s">
        <v>74</v>
      </c>
      <c r="E11" s="41" t="s">
        <v>215</v>
      </c>
      <c r="F11" s="33">
        <v>0</v>
      </c>
      <c r="G11" s="33">
        <v>0</v>
      </c>
    </row>
    <row r="12" spans="1:8" s="22" customFormat="1" ht="14.25" customHeight="1" x14ac:dyDescent="0.2">
      <c r="A12" s="31"/>
      <c r="B12" s="38"/>
      <c r="C12" s="39">
        <v>6</v>
      </c>
      <c r="D12" s="40" t="s">
        <v>75</v>
      </c>
      <c r="E12" s="32" t="s">
        <v>216</v>
      </c>
      <c r="F12" s="33">
        <v>0</v>
      </c>
      <c r="G12" s="33">
        <v>0</v>
      </c>
    </row>
    <row r="13" spans="1:8" s="22" customFormat="1" ht="14.25" customHeight="1" x14ac:dyDescent="0.2">
      <c r="A13" s="31"/>
      <c r="B13" s="38"/>
      <c r="C13" s="39">
        <v>7</v>
      </c>
      <c r="D13" s="40" t="s">
        <v>76</v>
      </c>
      <c r="E13" s="41" t="s">
        <v>217</v>
      </c>
      <c r="F13" s="33">
        <v>0</v>
      </c>
      <c r="G13" s="33">
        <v>0</v>
      </c>
    </row>
    <row r="14" spans="1:8" s="22" customFormat="1" ht="14.25" customHeight="1" x14ac:dyDescent="0.2">
      <c r="A14" s="31"/>
      <c r="B14" s="38"/>
      <c r="C14" s="39">
        <v>8</v>
      </c>
      <c r="D14" s="40" t="s">
        <v>77</v>
      </c>
      <c r="E14" s="32" t="s">
        <v>218</v>
      </c>
      <c r="F14" s="33">
        <v>129362</v>
      </c>
      <c r="G14" s="33">
        <v>129362</v>
      </c>
      <c r="H14" s="44"/>
    </row>
    <row r="15" spans="1:8" s="22" customFormat="1" ht="14.25" customHeight="1" x14ac:dyDescent="0.2">
      <c r="A15" s="31"/>
      <c r="B15" s="38"/>
      <c r="C15" s="39">
        <v>9</v>
      </c>
      <c r="D15" s="40" t="s">
        <v>266</v>
      </c>
      <c r="E15" s="41" t="s">
        <v>219</v>
      </c>
      <c r="F15" s="33"/>
      <c r="G15" s="33"/>
      <c r="H15" s="44"/>
    </row>
    <row r="16" spans="1:8" s="22" customFormat="1" ht="14.25" customHeight="1" x14ac:dyDescent="0.2">
      <c r="A16" s="31"/>
      <c r="B16" s="175"/>
      <c r="C16" s="39">
        <v>10</v>
      </c>
      <c r="D16" s="40" t="s">
        <v>267</v>
      </c>
      <c r="E16" s="41"/>
      <c r="F16" s="33"/>
      <c r="G16" s="33"/>
      <c r="H16" s="44"/>
    </row>
    <row r="17" spans="1:8" s="22" customFormat="1" ht="14.25" customHeight="1" x14ac:dyDescent="0.2">
      <c r="A17" s="31"/>
      <c r="B17" s="175"/>
      <c r="C17" s="39">
        <v>11</v>
      </c>
      <c r="D17" s="40" t="s">
        <v>268</v>
      </c>
      <c r="E17" s="41"/>
      <c r="F17" s="33"/>
      <c r="G17" s="33"/>
      <c r="H17" s="44"/>
    </row>
    <row r="18" spans="1:8" s="22" customFormat="1" ht="14.25" customHeight="1" x14ac:dyDescent="0.2">
      <c r="A18" s="31"/>
      <c r="B18" s="35"/>
      <c r="C18" s="39">
        <v>10</v>
      </c>
      <c r="D18" s="40" t="s">
        <v>85</v>
      </c>
      <c r="E18" s="41" t="s">
        <v>220</v>
      </c>
      <c r="F18" s="33"/>
      <c r="G18" s="33"/>
      <c r="H18" s="44"/>
    </row>
    <row r="19" spans="1:8" s="22" customFormat="1" ht="14.25" customHeight="1" x14ac:dyDescent="0.2">
      <c r="A19" s="31"/>
      <c r="B19" s="51" t="s">
        <v>89</v>
      </c>
      <c r="C19" s="52" t="s">
        <v>78</v>
      </c>
      <c r="D19" s="57"/>
      <c r="E19" s="56">
        <v>14</v>
      </c>
      <c r="F19" s="54"/>
      <c r="G19" s="54"/>
      <c r="H19" s="44"/>
    </row>
    <row r="20" spans="1:8" s="22" customFormat="1" ht="14.25" customHeight="1" x14ac:dyDescent="0.2">
      <c r="A20" s="31"/>
      <c r="B20" s="51" t="s">
        <v>89</v>
      </c>
      <c r="C20" s="52" t="s">
        <v>79</v>
      </c>
      <c r="D20" s="62"/>
      <c r="E20" s="49">
        <v>15</v>
      </c>
      <c r="F20" s="50"/>
      <c r="G20" s="50"/>
      <c r="H20" s="44"/>
    </row>
    <row r="21" spans="1:8" s="22" customFormat="1" ht="14.25" customHeight="1" x14ac:dyDescent="0.2">
      <c r="A21" s="31"/>
      <c r="B21" s="51" t="s">
        <v>89</v>
      </c>
      <c r="C21" s="52" t="s">
        <v>80</v>
      </c>
      <c r="D21" s="62"/>
      <c r="E21" s="61">
        <v>16</v>
      </c>
      <c r="F21" s="50"/>
      <c r="G21" s="50"/>
      <c r="H21" s="44"/>
    </row>
    <row r="22" spans="1:8" s="22" customFormat="1" ht="14.25" customHeight="1" x14ac:dyDescent="0.2">
      <c r="A22" s="63" t="s">
        <v>3</v>
      </c>
      <c r="B22" s="198" t="s">
        <v>93</v>
      </c>
      <c r="C22" s="199"/>
      <c r="D22" s="200"/>
      <c r="E22" s="49"/>
      <c r="F22" s="54">
        <v>129362</v>
      </c>
      <c r="G22" s="54">
        <v>129362</v>
      </c>
      <c r="H22" s="44"/>
    </row>
    <row r="23" spans="1:8" s="22" customFormat="1" ht="14.25" customHeight="1" x14ac:dyDescent="0.2">
      <c r="A23" s="31"/>
      <c r="B23" s="51" t="s">
        <v>89</v>
      </c>
      <c r="C23" s="52" t="s">
        <v>83</v>
      </c>
      <c r="D23" s="57"/>
      <c r="E23" s="61">
        <v>17</v>
      </c>
      <c r="F23" s="50">
        <f>F27+F28</f>
        <v>9249604.5</v>
      </c>
      <c r="G23" s="50">
        <v>61340</v>
      </c>
      <c r="H23" s="44"/>
    </row>
    <row r="24" spans="1:8" s="22" customFormat="1" ht="14.25" customHeight="1" x14ac:dyDescent="0.2">
      <c r="A24" s="31"/>
      <c r="B24" s="43"/>
      <c r="C24" s="39">
        <v>1</v>
      </c>
      <c r="D24" s="40" t="s">
        <v>70</v>
      </c>
      <c r="E24" s="32" t="s">
        <v>221</v>
      </c>
      <c r="F24" s="33">
        <v>0</v>
      </c>
      <c r="G24" s="33">
        <v>0</v>
      </c>
    </row>
    <row r="25" spans="1:8" s="22" customFormat="1" ht="14.25" customHeight="1" x14ac:dyDescent="0.2">
      <c r="A25" s="31"/>
      <c r="B25" s="43"/>
      <c r="C25" s="39">
        <v>2</v>
      </c>
      <c r="D25" s="40" t="s">
        <v>71</v>
      </c>
      <c r="E25" s="41" t="s">
        <v>222</v>
      </c>
      <c r="F25" s="33">
        <v>0</v>
      </c>
      <c r="G25" s="33">
        <v>0</v>
      </c>
    </row>
    <row r="26" spans="1:8" s="22" customFormat="1" ht="14.25" customHeight="1" x14ac:dyDescent="0.2">
      <c r="A26" s="31"/>
      <c r="B26" s="43"/>
      <c r="C26" s="39">
        <v>3</v>
      </c>
      <c r="D26" s="40" t="s">
        <v>84</v>
      </c>
      <c r="E26" s="32" t="s">
        <v>223</v>
      </c>
      <c r="F26" s="33"/>
      <c r="G26" s="33"/>
    </row>
    <row r="27" spans="1:8" s="22" customFormat="1" ht="14.25" customHeight="1" x14ac:dyDescent="0.2">
      <c r="A27" s="31"/>
      <c r="B27" s="43"/>
      <c r="C27" s="39">
        <v>4</v>
      </c>
      <c r="D27" s="40" t="s">
        <v>269</v>
      </c>
      <c r="E27" s="41" t="s">
        <v>224</v>
      </c>
      <c r="F27">
        <f>61340+10000+70200*122.5</f>
        <v>8670840</v>
      </c>
      <c r="G27" s="33">
        <v>61340</v>
      </c>
    </row>
    <row r="28" spans="1:8" s="22" customFormat="1" ht="14.25" customHeight="1" x14ac:dyDescent="0.2">
      <c r="A28" s="31"/>
      <c r="B28" s="43"/>
      <c r="C28" s="39">
        <v>5</v>
      </c>
      <c r="D28" s="40" t="s">
        <v>73</v>
      </c>
      <c r="E28" s="32" t="s">
        <v>225</v>
      </c>
      <c r="F28" s="33">
        <f>3750*0.15+3750/0.15*5+29000*12+105202</f>
        <v>578764.5</v>
      </c>
      <c r="G28" s="33">
        <v>0</v>
      </c>
    </row>
    <row r="29" spans="1:8" s="22" customFormat="1" ht="14.25" customHeight="1" x14ac:dyDescent="0.2">
      <c r="A29" s="31"/>
      <c r="B29" s="43"/>
      <c r="C29" s="39">
        <v>6</v>
      </c>
      <c r="D29" s="40" t="s">
        <v>74</v>
      </c>
      <c r="E29" s="41" t="s">
        <v>226</v>
      </c>
      <c r="F29" s="33">
        <v>0</v>
      </c>
      <c r="G29" s="33">
        <v>0</v>
      </c>
    </row>
    <row r="30" spans="1:8" s="22" customFormat="1" ht="14.25" customHeight="1" x14ac:dyDescent="0.2">
      <c r="A30" s="31"/>
      <c r="B30" s="43"/>
      <c r="C30" s="39">
        <v>7</v>
      </c>
      <c r="D30" s="40" t="s">
        <v>75</v>
      </c>
      <c r="E30" s="32" t="s">
        <v>227</v>
      </c>
      <c r="F30" s="33">
        <v>0</v>
      </c>
      <c r="G30" s="33">
        <v>0</v>
      </c>
    </row>
    <row r="31" spans="1:8" s="22" customFormat="1" ht="14.25" customHeight="1" x14ac:dyDescent="0.2">
      <c r="A31" s="31"/>
      <c r="B31" s="43"/>
      <c r="C31" s="39">
        <v>8</v>
      </c>
      <c r="D31" s="40" t="s">
        <v>265</v>
      </c>
      <c r="E31" s="41" t="s">
        <v>228</v>
      </c>
      <c r="F31" s="33"/>
      <c r="G31" s="33"/>
    </row>
    <row r="32" spans="1:8" s="22" customFormat="1" ht="14.25" customHeight="1" x14ac:dyDescent="0.2">
      <c r="A32" s="31"/>
      <c r="B32" s="43"/>
      <c r="C32" s="39">
        <v>9</v>
      </c>
      <c r="D32" s="40" t="s">
        <v>85</v>
      </c>
      <c r="E32" s="41">
        <v>17.899999999999999</v>
      </c>
      <c r="F32" s="33"/>
      <c r="G32" s="33"/>
    </row>
    <row r="33" spans="1:9" s="22" customFormat="1" ht="14.25" customHeight="1" x14ac:dyDescent="0.2">
      <c r="A33" s="31"/>
      <c r="B33" s="51" t="s">
        <v>89</v>
      </c>
      <c r="C33" s="52" t="s">
        <v>86</v>
      </c>
      <c r="D33" s="57"/>
      <c r="E33" s="56">
        <v>18</v>
      </c>
      <c r="F33" s="54">
        <v>0</v>
      </c>
      <c r="G33" s="54">
        <v>0</v>
      </c>
    </row>
    <row r="34" spans="1:9" s="22" customFormat="1" ht="14.25" customHeight="1" x14ac:dyDescent="0.2">
      <c r="A34" s="31"/>
      <c r="B34" s="51" t="s">
        <v>89</v>
      </c>
      <c r="C34" s="52" t="s">
        <v>87</v>
      </c>
      <c r="D34" s="57"/>
      <c r="E34" s="59">
        <v>19</v>
      </c>
      <c r="F34" s="54">
        <v>0</v>
      </c>
      <c r="G34" s="54">
        <v>0</v>
      </c>
    </row>
    <row r="35" spans="1:9" s="22" customFormat="1" ht="14.25" customHeight="1" x14ac:dyDescent="0.2">
      <c r="A35" s="31"/>
      <c r="B35" s="51" t="s">
        <v>89</v>
      </c>
      <c r="C35" s="52" t="s">
        <v>88</v>
      </c>
      <c r="D35" s="57"/>
      <c r="E35" s="56">
        <v>20</v>
      </c>
      <c r="F35" s="54">
        <v>0</v>
      </c>
      <c r="G35" s="54">
        <v>0</v>
      </c>
    </row>
    <row r="36" spans="1:9" s="22" customFormat="1" ht="14.25" customHeight="1" x14ac:dyDescent="0.2">
      <c r="A36" s="31"/>
      <c r="B36" s="38"/>
      <c r="C36" s="39">
        <v>1</v>
      </c>
      <c r="D36" s="40" t="s">
        <v>90</v>
      </c>
      <c r="E36" s="32" t="s">
        <v>229</v>
      </c>
      <c r="F36" s="33">
        <v>0</v>
      </c>
      <c r="G36" s="33">
        <v>0</v>
      </c>
    </row>
    <row r="37" spans="1:9" s="22" customFormat="1" ht="14.25" customHeight="1" x14ac:dyDescent="0.2">
      <c r="A37" s="31"/>
      <c r="B37" s="38"/>
      <c r="C37" s="39">
        <v>2</v>
      </c>
      <c r="D37" s="40" t="s">
        <v>91</v>
      </c>
      <c r="E37" s="41" t="s">
        <v>230</v>
      </c>
      <c r="F37" s="33">
        <v>0</v>
      </c>
      <c r="G37" s="33">
        <v>0</v>
      </c>
    </row>
    <row r="38" spans="1:9" s="22" customFormat="1" ht="14.25" customHeight="1" x14ac:dyDescent="0.2">
      <c r="A38" s="31"/>
      <c r="B38" s="35" t="s">
        <v>89</v>
      </c>
      <c r="C38" s="36" t="s">
        <v>92</v>
      </c>
      <c r="D38" s="37"/>
      <c r="E38" s="32">
        <v>21</v>
      </c>
      <c r="F38" s="33">
        <v>0</v>
      </c>
      <c r="G38" s="33">
        <v>0</v>
      </c>
    </row>
    <row r="39" spans="1:9" s="22" customFormat="1" ht="14.25" customHeight="1" x14ac:dyDescent="0.2">
      <c r="A39" s="63" t="s">
        <v>4</v>
      </c>
      <c r="B39" s="198" t="s">
        <v>94</v>
      </c>
      <c r="C39" s="199"/>
      <c r="D39" s="200"/>
      <c r="E39" s="59"/>
      <c r="F39" s="54">
        <f>F23</f>
        <v>9249604.5</v>
      </c>
      <c r="G39" s="54">
        <v>61340</v>
      </c>
      <c r="H39" s="44"/>
    </row>
    <row r="40" spans="1:9" s="22" customFormat="1" ht="14.25" customHeight="1" x14ac:dyDescent="0.2">
      <c r="A40" s="63" t="s">
        <v>210</v>
      </c>
      <c r="B40" s="198" t="s">
        <v>82</v>
      </c>
      <c r="C40" s="199"/>
      <c r="D40" s="200"/>
      <c r="E40" s="59"/>
      <c r="F40" s="54">
        <f>F42+F49+F50</f>
        <v>-729328.7533333333</v>
      </c>
      <c r="G40" s="54">
        <v>190702</v>
      </c>
      <c r="H40" s="44"/>
      <c r="I40" s="44"/>
    </row>
    <row r="41" spans="1:9" s="22" customFormat="1" ht="14.25" customHeight="1" x14ac:dyDescent="0.2">
      <c r="A41" s="31"/>
      <c r="B41" s="35" t="s">
        <v>89</v>
      </c>
      <c r="C41" s="58" t="s">
        <v>95</v>
      </c>
      <c r="D41" s="37"/>
      <c r="E41" s="41">
        <v>22</v>
      </c>
      <c r="F41" s="33">
        <v>0</v>
      </c>
      <c r="G41" s="33">
        <v>0</v>
      </c>
    </row>
    <row r="42" spans="1:9" s="22" customFormat="1" ht="14.25" customHeight="1" x14ac:dyDescent="0.2">
      <c r="A42" s="31"/>
      <c r="B42" s="35" t="s">
        <v>89</v>
      </c>
      <c r="C42" s="58" t="s">
        <v>96</v>
      </c>
      <c r="D42" s="37"/>
      <c r="E42" s="32">
        <v>23</v>
      </c>
      <c r="F42" s="33">
        <v>100000</v>
      </c>
      <c r="G42" s="33">
        <v>100000</v>
      </c>
    </row>
    <row r="43" spans="1:9" s="22" customFormat="1" ht="14.25" customHeight="1" x14ac:dyDescent="0.2">
      <c r="A43" s="31"/>
      <c r="B43" s="35" t="s">
        <v>89</v>
      </c>
      <c r="C43" s="58" t="s">
        <v>97</v>
      </c>
      <c r="D43" s="37"/>
      <c r="E43" s="41">
        <v>24</v>
      </c>
      <c r="F43" s="33">
        <v>0</v>
      </c>
      <c r="G43" s="33">
        <v>0</v>
      </c>
    </row>
    <row r="44" spans="1:9" s="22" customFormat="1" ht="14.25" customHeight="1" x14ac:dyDescent="0.2">
      <c r="A44" s="31"/>
      <c r="B44" s="35" t="s">
        <v>89</v>
      </c>
      <c r="C44" s="58" t="s">
        <v>98</v>
      </c>
      <c r="D44" s="37"/>
      <c r="E44" s="32">
        <v>25</v>
      </c>
      <c r="F44" s="33">
        <v>0</v>
      </c>
      <c r="G44" s="33">
        <v>0</v>
      </c>
    </row>
    <row r="45" spans="1:9" s="22" customFormat="1" ht="14.25" customHeight="1" x14ac:dyDescent="0.2">
      <c r="A45" s="31"/>
      <c r="B45" s="35" t="s">
        <v>89</v>
      </c>
      <c r="C45" s="58" t="s">
        <v>99</v>
      </c>
      <c r="D45" s="37"/>
      <c r="E45" s="41">
        <v>26</v>
      </c>
      <c r="F45" s="33">
        <v>0</v>
      </c>
      <c r="G45" s="33">
        <v>0</v>
      </c>
    </row>
    <row r="46" spans="1:9" s="71" customFormat="1" ht="14.25" customHeight="1" x14ac:dyDescent="0.2">
      <c r="A46" s="65"/>
      <c r="B46" s="77"/>
      <c r="C46" s="78">
        <v>1</v>
      </c>
      <c r="D46" s="68" t="s">
        <v>100</v>
      </c>
      <c r="E46" s="69" t="s">
        <v>231</v>
      </c>
      <c r="F46" s="70">
        <v>0</v>
      </c>
      <c r="G46" s="70">
        <v>0</v>
      </c>
    </row>
    <row r="47" spans="1:9" s="71" customFormat="1" ht="14.25" customHeight="1" x14ac:dyDescent="0.2">
      <c r="A47" s="65"/>
      <c r="B47" s="77"/>
      <c r="C47" s="78">
        <v>2</v>
      </c>
      <c r="D47" s="68" t="s">
        <v>101</v>
      </c>
      <c r="E47" s="69" t="s">
        <v>232</v>
      </c>
      <c r="F47" s="70">
        <v>0</v>
      </c>
      <c r="G47" s="70">
        <v>0</v>
      </c>
    </row>
    <row r="48" spans="1:9" s="71" customFormat="1" ht="14.25" customHeight="1" x14ac:dyDescent="0.2">
      <c r="A48" s="65"/>
      <c r="B48" s="77"/>
      <c r="C48" s="78">
        <v>3</v>
      </c>
      <c r="D48" s="68" t="s">
        <v>99</v>
      </c>
      <c r="E48" s="69" t="s">
        <v>233</v>
      </c>
      <c r="F48" s="70">
        <v>0</v>
      </c>
      <c r="G48" s="70">
        <v>0</v>
      </c>
    </row>
    <row r="49" spans="1:8" s="22" customFormat="1" ht="14.25" customHeight="1" x14ac:dyDescent="0.2">
      <c r="A49" s="31"/>
      <c r="B49" s="35" t="s">
        <v>89</v>
      </c>
      <c r="C49" s="58" t="s">
        <v>102</v>
      </c>
      <c r="D49" s="37"/>
      <c r="E49" s="41">
        <v>27</v>
      </c>
      <c r="F49" s="33">
        <f>G49</f>
        <v>-176357.64</v>
      </c>
      <c r="G49" s="33">
        <v>-176357.64</v>
      </c>
    </row>
    <row r="50" spans="1:8" s="22" customFormat="1" ht="14.25" customHeight="1" x14ac:dyDescent="0.2">
      <c r="A50" s="31"/>
      <c r="B50" s="35" t="s">
        <v>89</v>
      </c>
      <c r="C50" s="58" t="s">
        <v>103</v>
      </c>
      <c r="D50" s="37"/>
      <c r="E50" s="32">
        <v>28</v>
      </c>
      <c r="F50" s="33">
        <f>PASH!F56</f>
        <v>-652971.11333333328</v>
      </c>
      <c r="G50" s="33"/>
    </row>
    <row r="51" spans="1:8" s="22" customFormat="1" ht="14.25" customHeight="1" x14ac:dyDescent="0.2">
      <c r="A51" s="63" t="s">
        <v>240</v>
      </c>
      <c r="B51" s="198" t="s">
        <v>104</v>
      </c>
      <c r="C51" s="199"/>
      <c r="D51" s="200"/>
      <c r="E51" s="59"/>
      <c r="F51" s="54">
        <f>F42+F49+F50</f>
        <v>-729328.7533333333</v>
      </c>
      <c r="G51" s="54">
        <v>-76357.640000000014</v>
      </c>
    </row>
    <row r="52" spans="1:8" s="22" customFormat="1" ht="14.25" customHeight="1" x14ac:dyDescent="0.2">
      <c r="A52" s="63" t="s">
        <v>241</v>
      </c>
      <c r="B52" s="198" t="s">
        <v>105</v>
      </c>
      <c r="C52" s="199"/>
      <c r="D52" s="200"/>
      <c r="E52" s="59"/>
      <c r="F52" s="54">
        <f>F22+F23+F40</f>
        <v>8649637.7466666661</v>
      </c>
      <c r="G52" s="54">
        <v>114344.35999999999</v>
      </c>
      <c r="H52" s="44"/>
    </row>
    <row r="53" spans="1:8" s="22" customFormat="1" ht="49.5" customHeight="1" x14ac:dyDescent="0.2">
      <c r="A53" s="45"/>
      <c r="B53" s="21" t="s">
        <v>246</v>
      </c>
      <c r="C53" s="21"/>
      <c r="D53" s="21"/>
      <c r="E53" s="21" t="s">
        <v>245</v>
      </c>
      <c r="F53" s="21"/>
      <c r="G53" s="21"/>
    </row>
    <row r="54" spans="1:8" s="22" customFormat="1" ht="15.95" customHeight="1" x14ac:dyDescent="0.2">
      <c r="A54" s="45"/>
      <c r="B54" s="45"/>
      <c r="C54" s="72"/>
      <c r="D54" s="73"/>
      <c r="E54" s="45"/>
      <c r="F54" s="34"/>
      <c r="G54" s="34"/>
    </row>
    <row r="55" spans="1:8" s="22" customFormat="1" ht="15.95" customHeight="1" x14ac:dyDescent="0.2">
      <c r="A55" s="45"/>
      <c r="B55" s="45"/>
      <c r="C55" s="72"/>
      <c r="D55" s="73"/>
      <c r="E55" s="45"/>
      <c r="F55" s="34"/>
      <c r="G55" s="34"/>
    </row>
    <row r="56" spans="1:8" s="22" customFormat="1" ht="15.95" customHeight="1" x14ac:dyDescent="0.2">
      <c r="A56" s="45"/>
      <c r="B56" s="45"/>
      <c r="C56" s="72"/>
      <c r="D56" s="73"/>
      <c r="E56" s="45"/>
      <c r="F56" s="34"/>
      <c r="G56" s="34"/>
    </row>
    <row r="57" spans="1:8" s="22" customFormat="1" ht="15.95" customHeight="1" x14ac:dyDescent="0.2">
      <c r="A57" s="42"/>
      <c r="B57" s="42"/>
      <c r="C57" s="42"/>
      <c r="D57" s="73"/>
      <c r="E57" s="45"/>
      <c r="F57" s="34"/>
      <c r="G57" s="34"/>
    </row>
    <row r="58" spans="1:8" s="22" customFormat="1" ht="15.95" customHeight="1" x14ac:dyDescent="0.2">
      <c r="A58" s="45"/>
      <c r="B58" s="45"/>
      <c r="C58" s="72"/>
      <c r="D58" s="73"/>
      <c r="E58" s="45"/>
      <c r="F58" s="34"/>
      <c r="G58" s="34"/>
    </row>
    <row r="59" spans="1:8" s="22" customFormat="1" ht="15.95" customHeight="1" x14ac:dyDescent="0.2">
      <c r="A59" s="45"/>
      <c r="B59" s="45"/>
      <c r="C59" s="72"/>
      <c r="D59" s="73"/>
      <c r="E59" s="45"/>
      <c r="F59" s="34"/>
      <c r="G59" s="34"/>
    </row>
    <row r="60" spans="1:8" s="22" customFormat="1" ht="15.95" customHeight="1" x14ac:dyDescent="0.2">
      <c r="A60" s="45"/>
      <c r="B60" s="45"/>
      <c r="C60" s="72"/>
      <c r="D60" s="73"/>
      <c r="E60" s="45"/>
      <c r="F60" s="34"/>
      <c r="G60" s="34"/>
    </row>
    <row r="61" spans="1:8" s="22" customFormat="1" ht="15.95" customHeight="1" x14ac:dyDescent="0.2">
      <c r="A61" s="45"/>
      <c r="B61" s="45"/>
      <c r="C61" s="72"/>
      <c r="D61" s="73"/>
      <c r="E61" s="45"/>
      <c r="F61" s="34"/>
      <c r="G61" s="34"/>
    </row>
    <row r="62" spans="1:8" s="22" customFormat="1" ht="15.95" customHeight="1" x14ac:dyDescent="0.2">
      <c r="A62" s="45"/>
      <c r="B62" s="45"/>
      <c r="C62" s="45"/>
      <c r="D62" s="45"/>
      <c r="E62" s="45"/>
      <c r="F62" s="34"/>
      <c r="G62" s="34"/>
    </row>
    <row r="63" spans="1:8" x14ac:dyDescent="0.25">
      <c r="A63" s="74"/>
      <c r="B63" s="74"/>
      <c r="C63" s="75"/>
      <c r="D63" s="13"/>
      <c r="E63" s="74"/>
      <c r="F63" s="76"/>
      <c r="G63" s="76"/>
    </row>
  </sheetData>
  <mergeCells count="7">
    <mergeCell ref="B52:D52"/>
    <mergeCell ref="A3:G3"/>
    <mergeCell ref="B40:D40"/>
    <mergeCell ref="B22:D22"/>
    <mergeCell ref="B39:D39"/>
    <mergeCell ref="B51:D51"/>
    <mergeCell ref="B5:D5"/>
  </mergeCells>
  <phoneticPr fontId="0" type="noConversion"/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0"/>
  <sheetViews>
    <sheetView view="pageBreakPreview" topLeftCell="A25" zoomScaleSheetLayoutView="100" workbookViewId="0">
      <selection activeCell="F36" sqref="F36"/>
    </sheetView>
  </sheetViews>
  <sheetFormatPr defaultRowHeight="15.75" x14ac:dyDescent="0.25"/>
  <cols>
    <col min="1" max="1" width="5.140625" style="26" customWidth="1"/>
    <col min="2" max="2" width="3.42578125" style="26" customWidth="1"/>
    <col min="3" max="3" width="2.7109375" style="26" customWidth="1"/>
    <col min="4" max="4" width="57.28515625" style="15" customWidth="1"/>
    <col min="5" max="5" width="6.28515625" style="26" bestFit="1" customWidth="1"/>
    <col min="6" max="6" width="13.42578125" style="27" bestFit="1" customWidth="1"/>
    <col min="7" max="7" width="13.28515625" style="27" bestFit="1" customWidth="1"/>
    <col min="8" max="16384" width="9.140625" style="15"/>
  </cols>
  <sheetData>
    <row r="1" spans="1:7" s="22" customFormat="1" ht="12.95" customHeight="1" x14ac:dyDescent="0.2">
      <c r="A1" s="24"/>
      <c r="B1" s="21" t="s">
        <v>275</v>
      </c>
      <c r="C1" s="24"/>
      <c r="E1" s="23"/>
      <c r="F1" s="25"/>
      <c r="G1" s="44"/>
    </row>
    <row r="2" spans="1:7" s="22" customFormat="1" ht="9" customHeight="1" x14ac:dyDescent="0.2">
      <c r="A2" s="24"/>
      <c r="B2" s="21"/>
      <c r="C2" s="24"/>
      <c r="D2" s="23"/>
      <c r="E2" s="24"/>
      <c r="F2" s="25"/>
      <c r="G2" s="44"/>
    </row>
    <row r="3" spans="1:7" s="22" customFormat="1" ht="14.25" customHeight="1" x14ac:dyDescent="0.2">
      <c r="A3" s="217" t="s">
        <v>106</v>
      </c>
      <c r="B3" s="217"/>
      <c r="C3" s="217"/>
      <c r="D3" s="217"/>
      <c r="E3" s="217"/>
      <c r="F3" s="217"/>
      <c r="G3" s="217"/>
    </row>
    <row r="4" spans="1:7" s="22" customFormat="1" ht="14.25" customHeight="1" x14ac:dyDescent="0.2">
      <c r="A4" s="217" t="s">
        <v>107</v>
      </c>
      <c r="B4" s="217"/>
      <c r="C4" s="217"/>
      <c r="D4" s="217"/>
      <c r="E4" s="217"/>
      <c r="F4" s="217"/>
      <c r="G4" s="217"/>
    </row>
    <row r="5" spans="1:7" s="22" customFormat="1" ht="14.25" customHeight="1" x14ac:dyDescent="0.25">
      <c r="A5" s="218" t="s">
        <v>108</v>
      </c>
      <c r="B5" s="218"/>
      <c r="C5" s="218"/>
      <c r="D5" s="218"/>
      <c r="E5" s="218"/>
      <c r="F5" s="218"/>
      <c r="G5" s="218"/>
    </row>
    <row r="6" spans="1:7" ht="9.75" customHeight="1" x14ac:dyDescent="0.25"/>
    <row r="7" spans="1:7" s="22" customFormat="1" ht="14.25" customHeight="1" x14ac:dyDescent="0.2">
      <c r="A7" s="81" t="s">
        <v>2</v>
      </c>
      <c r="B7" s="219" t="s">
        <v>22</v>
      </c>
      <c r="C7" s="220"/>
      <c r="D7" s="221"/>
      <c r="E7" s="28" t="s">
        <v>242</v>
      </c>
      <c r="F7" s="48">
        <v>2021</v>
      </c>
      <c r="G7" s="48">
        <v>2020</v>
      </c>
    </row>
    <row r="8" spans="1:7" s="22" customFormat="1" ht="14.25" customHeight="1" x14ac:dyDescent="0.2">
      <c r="A8" s="30" t="s">
        <v>89</v>
      </c>
      <c r="B8" s="83" t="s">
        <v>109</v>
      </c>
      <c r="C8" s="58"/>
      <c r="D8" s="84"/>
      <c r="E8" s="32">
        <v>29</v>
      </c>
      <c r="F8" s="105"/>
      <c r="G8" s="105"/>
    </row>
    <row r="9" spans="1:7" s="22" customFormat="1" ht="14.25" customHeight="1" x14ac:dyDescent="0.2">
      <c r="A9" s="30" t="s">
        <v>89</v>
      </c>
      <c r="B9" s="83" t="s">
        <v>110</v>
      </c>
      <c r="C9" s="58"/>
      <c r="D9" s="84"/>
      <c r="E9" s="32">
        <v>30</v>
      </c>
      <c r="F9" s="105">
        <v>0</v>
      </c>
      <c r="G9" s="105"/>
    </row>
    <row r="10" spans="1:7" s="22" customFormat="1" ht="14.25" customHeight="1" x14ac:dyDescent="0.2">
      <c r="A10" s="30" t="s">
        <v>89</v>
      </c>
      <c r="B10" s="83" t="s">
        <v>111</v>
      </c>
      <c r="C10" s="58"/>
      <c r="D10" s="84"/>
      <c r="E10" s="32">
        <v>31</v>
      </c>
      <c r="F10" s="105">
        <v>0</v>
      </c>
      <c r="G10" s="105"/>
    </row>
    <row r="11" spans="1:7" s="22" customFormat="1" ht="14.25" customHeight="1" x14ac:dyDescent="0.2">
      <c r="A11" s="30" t="s">
        <v>89</v>
      </c>
      <c r="B11" s="83" t="s">
        <v>112</v>
      </c>
      <c r="C11" s="58"/>
      <c r="D11" s="84"/>
      <c r="E11" s="32">
        <v>32</v>
      </c>
      <c r="F11" s="105">
        <v>0</v>
      </c>
      <c r="G11" s="105"/>
    </row>
    <row r="12" spans="1:7" s="22" customFormat="1" ht="14.25" customHeight="1" x14ac:dyDescent="0.2">
      <c r="A12" s="30" t="s">
        <v>89</v>
      </c>
      <c r="B12" s="83" t="s">
        <v>113</v>
      </c>
      <c r="C12" s="58"/>
      <c r="D12" s="84"/>
      <c r="E12" s="32">
        <v>33</v>
      </c>
      <c r="F12" s="105">
        <v>0</v>
      </c>
      <c r="G12" s="105"/>
    </row>
    <row r="13" spans="1:7" s="22" customFormat="1" ht="14.25" customHeight="1" x14ac:dyDescent="0.2">
      <c r="A13" s="31"/>
      <c r="B13" s="85"/>
      <c r="C13" s="86">
        <v>1</v>
      </c>
      <c r="D13" s="87" t="s">
        <v>113</v>
      </c>
      <c r="E13" s="31">
        <v>33.1</v>
      </c>
      <c r="F13" s="186">
        <v>0</v>
      </c>
      <c r="G13" s="176"/>
    </row>
    <row r="14" spans="1:7" s="22" customFormat="1" ht="14.25" customHeight="1" x14ac:dyDescent="0.2">
      <c r="A14" s="79"/>
      <c r="B14" s="85"/>
      <c r="C14" s="22">
        <v>2</v>
      </c>
      <c r="D14" s="87" t="s">
        <v>114</v>
      </c>
      <c r="E14" s="31">
        <v>33.200000000000003</v>
      </c>
      <c r="F14" s="186">
        <v>0</v>
      </c>
      <c r="G14" s="176"/>
    </row>
    <row r="15" spans="1:7" s="22" customFormat="1" ht="14.25" customHeight="1" x14ac:dyDescent="0.2">
      <c r="A15" s="30" t="s">
        <v>89</v>
      </c>
      <c r="B15" s="83" t="s">
        <v>115</v>
      </c>
      <c r="C15" s="58"/>
      <c r="D15" s="84"/>
      <c r="E15" s="32">
        <v>34</v>
      </c>
      <c r="F15" s="105">
        <f>F17+F16</f>
        <v>366120</v>
      </c>
      <c r="G15" s="105">
        <v>137522</v>
      </c>
    </row>
    <row r="16" spans="1:7" s="22" customFormat="1" ht="14.25" customHeight="1" x14ac:dyDescent="0.2">
      <c r="A16" s="79"/>
      <c r="B16" s="85"/>
      <c r="C16" s="88">
        <v>1</v>
      </c>
      <c r="D16" s="40" t="s">
        <v>116</v>
      </c>
      <c r="E16" s="32">
        <v>34.1</v>
      </c>
      <c r="F16" s="186">
        <v>360000</v>
      </c>
      <c r="G16" s="176">
        <v>133000</v>
      </c>
    </row>
    <row r="17" spans="1:11" s="22" customFormat="1" ht="14.25" customHeight="1" x14ac:dyDescent="0.2">
      <c r="A17" s="79"/>
      <c r="B17" s="85"/>
      <c r="C17" s="88">
        <v>2</v>
      </c>
      <c r="D17" s="40" t="s">
        <v>117</v>
      </c>
      <c r="E17" s="215">
        <v>34.200000000000003</v>
      </c>
      <c r="F17" s="222">
        <v>6120</v>
      </c>
      <c r="G17" s="222">
        <v>4522</v>
      </c>
    </row>
    <row r="18" spans="1:11" s="22" customFormat="1" ht="14.25" customHeight="1" x14ac:dyDescent="0.2">
      <c r="A18" s="79"/>
      <c r="B18" s="85"/>
      <c r="C18" s="88"/>
      <c r="D18" s="40" t="s">
        <v>118</v>
      </c>
      <c r="E18" s="216"/>
      <c r="F18" s="223"/>
      <c r="G18" s="223"/>
    </row>
    <row r="19" spans="1:11" s="22" customFormat="1" ht="14.25" customHeight="1" x14ac:dyDescent="0.2">
      <c r="A19" s="30" t="s">
        <v>89</v>
      </c>
      <c r="B19" s="83" t="s">
        <v>119</v>
      </c>
      <c r="C19" s="58"/>
      <c r="D19" s="84"/>
      <c r="E19" s="32">
        <v>35</v>
      </c>
      <c r="F19" s="105"/>
      <c r="G19" s="105"/>
    </row>
    <row r="20" spans="1:11" s="22" customFormat="1" ht="14.25" customHeight="1" x14ac:dyDescent="0.2">
      <c r="A20" s="30" t="s">
        <v>89</v>
      </c>
      <c r="B20" s="83" t="s">
        <v>120</v>
      </c>
      <c r="C20" s="58"/>
      <c r="D20" s="84"/>
      <c r="E20" s="32">
        <v>36</v>
      </c>
      <c r="F20" s="105"/>
      <c r="G20" s="105"/>
    </row>
    <row r="21" spans="1:11" s="22" customFormat="1" ht="14.25" customHeight="1" x14ac:dyDescent="0.2">
      <c r="A21" s="30" t="s">
        <v>89</v>
      </c>
      <c r="B21" s="83" t="s">
        <v>121</v>
      </c>
      <c r="C21" s="58"/>
      <c r="D21" s="84"/>
      <c r="E21" s="32">
        <v>37</v>
      </c>
      <c r="F21" s="105">
        <f>147*102.74+900+3750/0.15*10+1694/0.15+12*122.5+6*122.5+7350</f>
        <v>286851.11333333334</v>
      </c>
      <c r="G21" s="105">
        <v>34200</v>
      </c>
      <c r="K21" s="22">
        <f>600+3*550+550+100+550+600+550*6</f>
        <v>7350</v>
      </c>
    </row>
    <row r="22" spans="1:11" s="22" customFormat="1" ht="14.25" customHeight="1" x14ac:dyDescent="0.2">
      <c r="A22" s="30" t="s">
        <v>89</v>
      </c>
      <c r="B22" s="83" t="s">
        <v>122</v>
      </c>
      <c r="C22" s="58"/>
      <c r="D22" s="84"/>
      <c r="E22" s="32">
        <v>38</v>
      </c>
      <c r="F22" s="105">
        <v>0</v>
      </c>
      <c r="G22" s="105"/>
    </row>
    <row r="23" spans="1:11" s="22" customFormat="1" ht="14.25" customHeight="1" x14ac:dyDescent="0.2">
      <c r="A23" s="79"/>
      <c r="B23" s="89"/>
      <c r="C23" s="213">
        <v>1</v>
      </c>
      <c r="D23" s="90" t="s">
        <v>123</v>
      </c>
      <c r="E23" s="215">
        <v>38.1</v>
      </c>
      <c r="F23" s="222">
        <v>0</v>
      </c>
      <c r="G23" s="222"/>
    </row>
    <row r="24" spans="1:11" s="22" customFormat="1" ht="14.25" customHeight="1" x14ac:dyDescent="0.2">
      <c r="A24" s="80"/>
      <c r="B24" s="91"/>
      <c r="C24" s="214"/>
      <c r="D24" s="92" t="s">
        <v>124</v>
      </c>
      <c r="E24" s="216"/>
      <c r="F24" s="223"/>
      <c r="G24" s="223"/>
    </row>
    <row r="25" spans="1:11" s="22" customFormat="1" ht="14.25" customHeight="1" x14ac:dyDescent="0.2">
      <c r="A25" s="79"/>
      <c r="B25" s="89"/>
      <c r="C25" s="213">
        <v>2</v>
      </c>
      <c r="D25" s="90" t="s">
        <v>125</v>
      </c>
      <c r="E25" s="215">
        <v>38.200000000000003</v>
      </c>
      <c r="F25" s="222">
        <v>0</v>
      </c>
      <c r="G25" s="222"/>
    </row>
    <row r="26" spans="1:11" s="22" customFormat="1" ht="14.25" customHeight="1" x14ac:dyDescent="0.2">
      <c r="A26" s="80"/>
      <c r="B26" s="91"/>
      <c r="C26" s="214"/>
      <c r="D26" s="92" t="s">
        <v>128</v>
      </c>
      <c r="E26" s="216"/>
      <c r="F26" s="223"/>
      <c r="G26" s="223"/>
    </row>
    <row r="27" spans="1:11" s="22" customFormat="1" ht="14.25" customHeight="1" x14ac:dyDescent="0.2">
      <c r="A27" s="79"/>
      <c r="B27" s="89"/>
      <c r="C27" s="213">
        <v>3</v>
      </c>
      <c r="D27" s="90" t="s">
        <v>126</v>
      </c>
      <c r="E27" s="215">
        <v>38.299999999999997</v>
      </c>
      <c r="F27" s="222">
        <v>0</v>
      </c>
      <c r="G27" s="222"/>
    </row>
    <row r="28" spans="1:11" s="22" customFormat="1" ht="14.25" customHeight="1" x14ac:dyDescent="0.2">
      <c r="A28" s="80"/>
      <c r="B28" s="91"/>
      <c r="C28" s="214"/>
      <c r="D28" s="92" t="s">
        <v>127</v>
      </c>
      <c r="E28" s="216"/>
      <c r="F28" s="223"/>
      <c r="G28" s="223"/>
    </row>
    <row r="29" spans="1:11" s="22" customFormat="1" ht="14.25" customHeight="1" x14ac:dyDescent="0.2">
      <c r="A29" s="211" t="s">
        <v>89</v>
      </c>
      <c r="B29" s="93" t="s">
        <v>129</v>
      </c>
      <c r="C29" s="94"/>
      <c r="D29" s="95"/>
      <c r="E29" s="215">
        <v>39</v>
      </c>
      <c r="F29" s="209">
        <v>0</v>
      </c>
      <c r="G29" s="209"/>
    </row>
    <row r="30" spans="1:11" s="22" customFormat="1" ht="14.25" customHeight="1" x14ac:dyDescent="0.2">
      <c r="A30" s="212"/>
      <c r="B30" s="96" t="s">
        <v>130</v>
      </c>
      <c r="C30" s="97"/>
      <c r="D30" s="98"/>
      <c r="E30" s="216"/>
      <c r="F30" s="210"/>
      <c r="G30" s="210"/>
    </row>
    <row r="31" spans="1:11" s="22" customFormat="1" ht="14.25" customHeight="1" x14ac:dyDescent="0.2">
      <c r="A31" s="30" t="s">
        <v>89</v>
      </c>
      <c r="B31" s="83" t="s">
        <v>131</v>
      </c>
      <c r="C31" s="58"/>
      <c r="D31" s="84"/>
      <c r="E31" s="32">
        <v>40</v>
      </c>
      <c r="F31" s="105">
        <f>F21</f>
        <v>286851.11333333334</v>
      </c>
      <c r="G31" s="105">
        <v>4636</v>
      </c>
    </row>
    <row r="32" spans="1:11" s="22" customFormat="1" ht="14.25" customHeight="1" x14ac:dyDescent="0.2">
      <c r="A32" s="79"/>
      <c r="B32" s="89"/>
      <c r="C32" s="213">
        <v>1</v>
      </c>
      <c r="D32" s="90" t="s">
        <v>133</v>
      </c>
      <c r="E32" s="215">
        <v>40.1</v>
      </c>
      <c r="F32" s="222"/>
      <c r="G32" s="222"/>
    </row>
    <row r="33" spans="1:7" s="22" customFormat="1" ht="14.25" customHeight="1" x14ac:dyDescent="0.2">
      <c r="A33" s="80"/>
      <c r="B33" s="91"/>
      <c r="C33" s="214"/>
      <c r="D33" s="92" t="s">
        <v>134</v>
      </c>
      <c r="E33" s="216"/>
      <c r="F33" s="223"/>
      <c r="G33" s="223"/>
    </row>
    <row r="34" spans="1:7" s="22" customFormat="1" ht="14.25" customHeight="1" x14ac:dyDescent="0.2">
      <c r="A34" s="31"/>
      <c r="B34" s="85"/>
      <c r="C34" s="39">
        <v>2</v>
      </c>
      <c r="D34" s="99" t="s">
        <v>132</v>
      </c>
      <c r="E34" s="32">
        <v>40.200000000000003</v>
      </c>
      <c r="F34" s="187"/>
      <c r="G34" s="106"/>
    </row>
    <row r="35" spans="1:7" s="22" customFormat="1" ht="14.25" customHeight="1" x14ac:dyDescent="0.2">
      <c r="A35" s="30" t="s">
        <v>89</v>
      </c>
      <c r="B35" s="83" t="s">
        <v>135</v>
      </c>
      <c r="C35" s="58"/>
      <c r="D35" s="84"/>
      <c r="E35" s="32">
        <v>41</v>
      </c>
      <c r="F35" s="105">
        <v>0</v>
      </c>
      <c r="G35" s="105"/>
    </row>
    <row r="36" spans="1:7" s="22" customFormat="1" ht="14.25" customHeight="1" x14ac:dyDescent="0.2">
      <c r="A36" s="30" t="s">
        <v>89</v>
      </c>
      <c r="B36" s="83" t="s">
        <v>136</v>
      </c>
      <c r="C36" s="58"/>
      <c r="D36" s="84"/>
      <c r="E36" s="32">
        <v>42</v>
      </c>
      <c r="F36" s="105">
        <f>F15+F31</f>
        <v>652971.11333333328</v>
      </c>
      <c r="G36" s="105">
        <v>-176357.64</v>
      </c>
    </row>
    <row r="37" spans="1:7" s="22" customFormat="1" ht="14.25" customHeight="1" x14ac:dyDescent="0.2">
      <c r="A37" s="177" t="s">
        <v>89</v>
      </c>
      <c r="B37" s="83" t="s">
        <v>270</v>
      </c>
      <c r="C37" s="58"/>
      <c r="D37" s="84"/>
      <c r="E37" s="32"/>
      <c r="F37" s="105"/>
      <c r="G37" s="105"/>
    </row>
    <row r="38" spans="1:7" s="22" customFormat="1" ht="14.25" customHeight="1" x14ac:dyDescent="0.2">
      <c r="A38" s="30" t="s">
        <v>89</v>
      </c>
      <c r="B38" s="83" t="s">
        <v>137</v>
      </c>
      <c r="C38" s="58"/>
      <c r="D38" s="84"/>
      <c r="E38" s="32">
        <v>43</v>
      </c>
      <c r="F38" s="105"/>
      <c r="G38" s="105"/>
    </row>
    <row r="39" spans="1:7" s="22" customFormat="1" ht="14.25" customHeight="1" x14ac:dyDescent="0.2">
      <c r="A39" s="31"/>
      <c r="B39" s="85"/>
      <c r="C39" s="39">
        <v>1</v>
      </c>
      <c r="D39" s="99" t="s">
        <v>138</v>
      </c>
      <c r="E39" s="32">
        <v>43.1</v>
      </c>
      <c r="F39" s="106">
        <v>0</v>
      </c>
      <c r="G39" s="106"/>
    </row>
    <row r="40" spans="1:7" s="22" customFormat="1" ht="14.25" customHeight="1" x14ac:dyDescent="0.2">
      <c r="A40" s="31"/>
      <c r="B40" s="85"/>
      <c r="C40" s="39">
        <v>2</v>
      </c>
      <c r="D40" s="99" t="s">
        <v>139</v>
      </c>
      <c r="E40" s="32">
        <v>43.2</v>
      </c>
      <c r="F40" s="106">
        <v>0</v>
      </c>
      <c r="G40" s="106"/>
    </row>
    <row r="41" spans="1:7" s="22" customFormat="1" ht="14.25" customHeight="1" x14ac:dyDescent="0.2">
      <c r="A41" s="31"/>
      <c r="B41" s="85"/>
      <c r="C41" s="39">
        <v>3</v>
      </c>
      <c r="D41" s="99" t="s">
        <v>140</v>
      </c>
      <c r="E41" s="32">
        <v>43.3</v>
      </c>
      <c r="F41" s="107">
        <v>0</v>
      </c>
      <c r="G41" s="107"/>
    </row>
    <row r="42" spans="1:7" s="22" customFormat="1" ht="14.25" customHeight="1" x14ac:dyDescent="0.2">
      <c r="A42" s="30" t="s">
        <v>89</v>
      </c>
      <c r="B42" s="83" t="s">
        <v>141</v>
      </c>
      <c r="C42" s="58"/>
      <c r="D42" s="84"/>
      <c r="E42" s="32">
        <v>44</v>
      </c>
      <c r="F42" s="108">
        <f>F36</f>
        <v>652971.11333333328</v>
      </c>
      <c r="G42" s="108">
        <v>-176357.64</v>
      </c>
    </row>
    <row r="43" spans="1:7" s="22" customFormat="1" ht="14.25" customHeight="1" x14ac:dyDescent="0.2">
      <c r="A43" s="30" t="s">
        <v>89</v>
      </c>
      <c r="B43" s="83" t="s">
        <v>142</v>
      </c>
      <c r="C43" s="58"/>
      <c r="D43" s="84"/>
      <c r="E43" s="32">
        <v>45</v>
      </c>
      <c r="F43" s="105">
        <v>0</v>
      </c>
      <c r="G43" s="105"/>
    </row>
    <row r="44" spans="1:7" s="22" customFormat="1" ht="14.25" customHeight="1" x14ac:dyDescent="0.2">
      <c r="A44" s="31"/>
      <c r="B44" s="85"/>
      <c r="C44" s="58"/>
      <c r="D44" s="99" t="s">
        <v>143</v>
      </c>
      <c r="E44" s="32">
        <v>45.1</v>
      </c>
      <c r="F44" s="106">
        <v>0</v>
      </c>
      <c r="G44" s="106"/>
    </row>
    <row r="45" spans="1:7" s="22" customFormat="1" ht="14.25" customHeight="1" x14ac:dyDescent="0.2">
      <c r="A45" s="31"/>
      <c r="B45" s="85"/>
      <c r="C45" s="58"/>
      <c r="D45" s="99" t="s">
        <v>144</v>
      </c>
      <c r="E45" s="32">
        <v>45.2</v>
      </c>
      <c r="F45" s="104">
        <v>0</v>
      </c>
      <c r="G45" s="104"/>
    </row>
    <row r="46" spans="1:7" ht="12.75" customHeight="1" x14ac:dyDescent="0.25"/>
    <row r="47" spans="1:7" ht="14.25" customHeight="1" x14ac:dyDescent="0.25">
      <c r="A47" s="217" t="s">
        <v>145</v>
      </c>
      <c r="B47" s="217"/>
      <c r="C47" s="217"/>
      <c r="D47" s="217"/>
      <c r="E47" s="217"/>
      <c r="F47" s="217"/>
      <c r="G47" s="217"/>
    </row>
    <row r="48" spans="1:7" ht="14.25" customHeight="1" x14ac:dyDescent="0.25">
      <c r="A48" s="30" t="s">
        <v>2</v>
      </c>
      <c r="B48" s="208" t="s">
        <v>22</v>
      </c>
      <c r="C48" s="208"/>
      <c r="D48" s="208"/>
      <c r="E48" s="30"/>
      <c r="F48" s="48">
        <v>2021</v>
      </c>
      <c r="G48" s="48">
        <v>2020</v>
      </c>
    </row>
    <row r="49" spans="1:7" ht="14.25" customHeight="1" x14ac:dyDescent="0.25">
      <c r="A49" s="30" t="s">
        <v>89</v>
      </c>
      <c r="B49" s="100" t="s">
        <v>141</v>
      </c>
      <c r="C49" s="101"/>
      <c r="D49" s="102"/>
      <c r="E49" s="103">
        <v>46</v>
      </c>
      <c r="F49" s="108">
        <f>-F42</f>
        <v>-652971.11333333328</v>
      </c>
      <c r="G49" s="108">
        <v>-176357.64</v>
      </c>
    </row>
    <row r="50" spans="1:7" ht="14.25" customHeight="1" x14ac:dyDescent="0.25">
      <c r="A50" s="30"/>
      <c r="B50" s="100" t="s">
        <v>146</v>
      </c>
      <c r="C50" s="101"/>
      <c r="D50" s="102"/>
      <c r="E50" s="103">
        <v>46.1</v>
      </c>
      <c r="F50" s="106">
        <v>0</v>
      </c>
      <c r="G50" s="106">
        <v>0</v>
      </c>
    </row>
    <row r="51" spans="1:7" ht="14.25" customHeight="1" x14ac:dyDescent="0.25">
      <c r="A51" s="82"/>
      <c r="B51" s="100" t="s">
        <v>147</v>
      </c>
      <c r="C51" s="101"/>
      <c r="D51" s="102"/>
      <c r="E51" s="103">
        <v>46.2</v>
      </c>
      <c r="F51" s="106">
        <v>0</v>
      </c>
      <c r="G51" s="106">
        <v>0</v>
      </c>
    </row>
    <row r="52" spans="1:7" ht="14.25" customHeight="1" x14ac:dyDescent="0.25">
      <c r="A52" s="82"/>
      <c r="B52" s="100" t="s">
        <v>148</v>
      </c>
      <c r="C52" s="101"/>
      <c r="D52" s="102"/>
      <c r="E52" s="103">
        <v>46.3</v>
      </c>
      <c r="F52" s="106">
        <v>0</v>
      </c>
      <c r="G52" s="106">
        <v>0</v>
      </c>
    </row>
    <row r="53" spans="1:7" ht="14.25" customHeight="1" x14ac:dyDescent="0.25">
      <c r="A53" s="82"/>
      <c r="B53" s="100" t="s">
        <v>149</v>
      </c>
      <c r="C53" s="101"/>
      <c r="D53" s="102"/>
      <c r="E53" s="103">
        <v>46.4</v>
      </c>
      <c r="F53" s="106">
        <v>0</v>
      </c>
      <c r="G53" s="106">
        <v>0</v>
      </c>
    </row>
    <row r="54" spans="1:7" ht="14.25" customHeight="1" x14ac:dyDescent="0.25">
      <c r="A54" s="82"/>
      <c r="B54" s="100" t="s">
        <v>150</v>
      </c>
      <c r="C54" s="101"/>
      <c r="D54" s="102"/>
      <c r="E54" s="103">
        <v>46.5</v>
      </c>
      <c r="F54" s="106">
        <v>0</v>
      </c>
      <c r="G54" s="106">
        <v>0</v>
      </c>
    </row>
    <row r="55" spans="1:7" ht="14.25" customHeight="1" x14ac:dyDescent="0.25">
      <c r="A55" s="30" t="s">
        <v>89</v>
      </c>
      <c r="B55" s="100" t="s">
        <v>151</v>
      </c>
      <c r="C55" s="101"/>
      <c r="D55" s="102"/>
      <c r="E55" s="103">
        <v>47</v>
      </c>
      <c r="F55" s="106">
        <v>0</v>
      </c>
      <c r="G55" s="106">
        <v>0</v>
      </c>
    </row>
    <row r="56" spans="1:7" ht="14.25" customHeight="1" x14ac:dyDescent="0.25">
      <c r="A56" s="30" t="s">
        <v>89</v>
      </c>
      <c r="B56" s="100" t="s">
        <v>152</v>
      </c>
      <c r="C56" s="101"/>
      <c r="D56" s="102"/>
      <c r="E56" s="103">
        <v>48</v>
      </c>
      <c r="F56" s="108">
        <f>F49</f>
        <v>-652971.11333333328</v>
      </c>
      <c r="G56" s="108">
        <v>-176357.64</v>
      </c>
    </row>
    <row r="57" spans="1:7" ht="14.25" customHeight="1" x14ac:dyDescent="0.25">
      <c r="A57" s="30" t="s">
        <v>89</v>
      </c>
      <c r="B57" s="100" t="s">
        <v>153</v>
      </c>
      <c r="C57" s="101"/>
      <c r="D57" s="102"/>
      <c r="E57" s="103">
        <v>49</v>
      </c>
      <c r="F57" s="108">
        <v>0</v>
      </c>
      <c r="G57" s="108">
        <v>0</v>
      </c>
    </row>
    <row r="58" spans="1:7" ht="14.25" customHeight="1" x14ac:dyDescent="0.25">
      <c r="A58" s="82"/>
      <c r="B58" s="100"/>
      <c r="C58" s="101"/>
      <c r="D58" s="99" t="s">
        <v>143</v>
      </c>
      <c r="E58" s="41">
        <v>49.1</v>
      </c>
      <c r="F58" s="106">
        <v>0</v>
      </c>
      <c r="G58" s="106">
        <v>0</v>
      </c>
    </row>
    <row r="59" spans="1:7" ht="14.25" customHeight="1" x14ac:dyDescent="0.25">
      <c r="A59" s="82"/>
      <c r="B59" s="100"/>
      <c r="C59" s="101"/>
      <c r="D59" s="99" t="s">
        <v>144</v>
      </c>
      <c r="E59" s="41">
        <v>49.2</v>
      </c>
      <c r="F59" s="106">
        <v>0</v>
      </c>
      <c r="G59" s="106" t="s">
        <v>243</v>
      </c>
    </row>
    <row r="60" spans="1:7" ht="42" customHeight="1" x14ac:dyDescent="0.25">
      <c r="A60" s="45"/>
      <c r="B60" s="172" t="s">
        <v>246</v>
      </c>
      <c r="C60" s="21"/>
      <c r="D60" s="21"/>
      <c r="E60" s="172" t="s">
        <v>245</v>
      </c>
      <c r="F60" s="21"/>
      <c r="G60" s="21"/>
    </row>
  </sheetData>
  <mergeCells count="29">
    <mergeCell ref="G17:G18"/>
    <mergeCell ref="E23:E24"/>
    <mergeCell ref="E25:E26"/>
    <mergeCell ref="E27:E28"/>
    <mergeCell ref="E17:E18"/>
    <mergeCell ref="F17:F18"/>
    <mergeCell ref="A3:G3"/>
    <mergeCell ref="C27:C28"/>
    <mergeCell ref="A5:G5"/>
    <mergeCell ref="A47:G47"/>
    <mergeCell ref="A4:G4"/>
    <mergeCell ref="B7:D7"/>
    <mergeCell ref="F23:F24"/>
    <mergeCell ref="G23:G24"/>
    <mergeCell ref="C25:C26"/>
    <mergeCell ref="G32:G33"/>
    <mergeCell ref="C23:C24"/>
    <mergeCell ref="F25:F26"/>
    <mergeCell ref="F27:F28"/>
    <mergeCell ref="G25:G26"/>
    <mergeCell ref="F32:F33"/>
    <mergeCell ref="G27:G28"/>
    <mergeCell ref="B48:D48"/>
    <mergeCell ref="F29:F30"/>
    <mergeCell ref="G29:G30"/>
    <mergeCell ref="A29:A30"/>
    <mergeCell ref="C32:C33"/>
    <mergeCell ref="E29:E30"/>
    <mergeCell ref="E32:E33"/>
  </mergeCells>
  <phoneticPr fontId="0" type="noConversion"/>
  <printOptions horizontalCentered="1" verticalCentered="1"/>
  <pageMargins left="0.5" right="0.5" top="0.5" bottom="0.5" header="0" footer="0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8"/>
  <sheetViews>
    <sheetView view="pageBreakPreview" topLeftCell="A21" zoomScale="115" zoomScaleSheetLayoutView="115" workbookViewId="0">
      <selection sqref="A1:E48"/>
    </sheetView>
  </sheetViews>
  <sheetFormatPr defaultRowHeight="15" x14ac:dyDescent="0.25"/>
  <cols>
    <col min="1" max="1" width="3.7109375" style="114" customWidth="1"/>
    <col min="2" max="2" width="2.140625" style="114" customWidth="1"/>
    <col min="3" max="3" width="65.7109375" style="110" customWidth="1"/>
    <col min="4" max="4" width="12.28515625" style="113" customWidth="1"/>
    <col min="5" max="5" width="12.85546875" style="113" customWidth="1"/>
    <col min="6" max="6" width="10.85546875" style="110" bestFit="1" customWidth="1"/>
    <col min="7" max="7" width="9.85546875" style="110" bestFit="1" customWidth="1"/>
    <col min="8" max="8" width="10.85546875" style="110" bestFit="1" customWidth="1"/>
    <col min="9" max="16384" width="9.140625" style="110"/>
  </cols>
  <sheetData>
    <row r="1" spans="1:5" ht="12.95" customHeight="1" x14ac:dyDescent="0.25">
      <c r="A1" s="109"/>
      <c r="B1" s="21" t="s">
        <v>275</v>
      </c>
    </row>
    <row r="2" spans="1:5" ht="9" customHeight="1" x14ac:dyDescent="0.25">
      <c r="A2" s="109"/>
      <c r="B2" s="111"/>
    </row>
    <row r="3" spans="1:5" ht="14.25" customHeight="1" x14ac:dyDescent="0.25">
      <c r="A3" s="224" t="s">
        <v>154</v>
      </c>
      <c r="B3" s="224"/>
      <c r="C3" s="224"/>
      <c r="D3" s="224"/>
    </row>
    <row r="4" spans="1:5" ht="14.25" customHeight="1" x14ac:dyDescent="0.25">
      <c r="A4" s="225" t="s">
        <v>180</v>
      </c>
      <c r="B4" s="225"/>
      <c r="C4" s="225"/>
      <c r="D4" s="225"/>
    </row>
    <row r="5" spans="1:5" ht="7.5" customHeight="1" x14ac:dyDescent="0.25"/>
    <row r="6" spans="1:5" s="118" customFormat="1" ht="14.25" customHeight="1" x14ac:dyDescent="0.2">
      <c r="A6" s="115"/>
      <c r="B6" s="116"/>
      <c r="C6" s="117"/>
      <c r="D6" s="48">
        <v>2021</v>
      </c>
      <c r="E6" s="48">
        <v>2020</v>
      </c>
    </row>
    <row r="7" spans="1:5" s="118" customFormat="1" ht="14.25" customHeight="1" x14ac:dyDescent="0.2">
      <c r="A7" s="119" t="s">
        <v>89</v>
      </c>
      <c r="B7" s="116" t="s">
        <v>155</v>
      </c>
      <c r="C7" s="68"/>
      <c r="D7" s="120"/>
      <c r="E7" s="120"/>
    </row>
    <row r="8" spans="1:5" s="118" customFormat="1" ht="14.25" customHeight="1" x14ac:dyDescent="0.2">
      <c r="A8" s="121"/>
      <c r="B8" s="116"/>
      <c r="C8" s="68" t="s">
        <v>181</v>
      </c>
      <c r="D8" s="122"/>
      <c r="E8" s="122"/>
    </row>
    <row r="9" spans="1:5" s="118" customFormat="1" ht="14.25" customHeight="1" x14ac:dyDescent="0.2">
      <c r="A9" s="121"/>
      <c r="B9" s="116"/>
      <c r="C9" s="68" t="s">
        <v>182</v>
      </c>
      <c r="D9" s="122">
        <v>0</v>
      </c>
      <c r="E9" s="122"/>
    </row>
    <row r="10" spans="1:5" s="118" customFormat="1" ht="14.25" customHeight="1" x14ac:dyDescent="0.2">
      <c r="A10" s="121"/>
      <c r="B10" s="116"/>
      <c r="C10" s="68" t="s">
        <v>183</v>
      </c>
      <c r="D10" s="122">
        <v>4635.6400000000003</v>
      </c>
      <c r="E10" s="122">
        <v>4635.6400000000003</v>
      </c>
    </row>
    <row r="11" spans="1:5" s="118" customFormat="1" ht="14.25" customHeight="1" x14ac:dyDescent="0.2">
      <c r="A11" s="121"/>
      <c r="B11" s="116"/>
      <c r="C11" s="68" t="s">
        <v>184</v>
      </c>
      <c r="D11" s="122">
        <v>0</v>
      </c>
      <c r="E11" s="122" t="s">
        <v>285</v>
      </c>
    </row>
    <row r="12" spans="1:5" s="118" customFormat="1" ht="14.25" customHeight="1" x14ac:dyDescent="0.2">
      <c r="A12" s="121"/>
      <c r="B12" s="116"/>
      <c r="C12" s="68" t="s">
        <v>120</v>
      </c>
      <c r="D12" s="122">
        <v>0</v>
      </c>
      <c r="E12" s="122">
        <v>0</v>
      </c>
    </row>
    <row r="13" spans="1:5" s="118" customFormat="1" ht="14.25" customHeight="1" x14ac:dyDescent="0.2">
      <c r="A13" s="121"/>
      <c r="B13" s="116"/>
      <c r="C13" s="68" t="s">
        <v>119</v>
      </c>
      <c r="D13" s="122">
        <v>0</v>
      </c>
      <c r="E13" s="122">
        <v>0</v>
      </c>
    </row>
    <row r="14" spans="1:5" s="118" customFormat="1" ht="14.25" customHeight="1" x14ac:dyDescent="0.2">
      <c r="A14" s="121"/>
      <c r="B14" s="116"/>
      <c r="C14" s="68" t="s">
        <v>185</v>
      </c>
      <c r="D14" s="122"/>
      <c r="E14" s="122"/>
    </row>
    <row r="15" spans="1:5" s="118" customFormat="1" ht="14.25" customHeight="1" x14ac:dyDescent="0.2">
      <c r="A15" s="121"/>
      <c r="B15" s="116"/>
      <c r="C15" s="68" t="s">
        <v>186</v>
      </c>
      <c r="D15" s="122">
        <v>0</v>
      </c>
      <c r="E15" s="122">
        <v>0</v>
      </c>
    </row>
    <row r="16" spans="1:5" s="118" customFormat="1" ht="14.25" customHeight="1" x14ac:dyDescent="0.2">
      <c r="A16" s="121"/>
      <c r="B16" s="116"/>
      <c r="C16" s="68" t="s">
        <v>187</v>
      </c>
      <c r="D16" s="122"/>
      <c r="E16" s="122"/>
    </row>
    <row r="17" spans="1:8" s="118" customFormat="1" ht="14.25" customHeight="1" x14ac:dyDescent="0.2">
      <c r="A17" s="121"/>
      <c r="B17" s="116"/>
      <c r="C17" s="68" t="s">
        <v>188</v>
      </c>
      <c r="D17" s="122"/>
      <c r="E17" s="122"/>
      <c r="F17" s="185"/>
      <c r="G17" s="185"/>
      <c r="H17" s="185"/>
    </row>
    <row r="18" spans="1:8" s="118" customFormat="1" ht="14.25" customHeight="1" x14ac:dyDescent="0.2">
      <c r="A18" s="121"/>
      <c r="B18" s="116"/>
      <c r="C18" s="68" t="s">
        <v>189</v>
      </c>
      <c r="D18" s="122">
        <v>0</v>
      </c>
      <c r="E18" s="122">
        <v>0</v>
      </c>
    </row>
    <row r="19" spans="1:8" s="118" customFormat="1" ht="14.25" customHeight="1" x14ac:dyDescent="0.2">
      <c r="A19" s="121"/>
      <c r="B19" s="116"/>
      <c r="C19" s="68" t="s">
        <v>190</v>
      </c>
      <c r="D19" s="122">
        <v>109708</v>
      </c>
      <c r="E19" s="122">
        <v>109708</v>
      </c>
    </row>
    <row r="20" spans="1:8" s="118" customFormat="1" ht="14.25" customHeight="1" x14ac:dyDescent="0.2">
      <c r="A20" s="121"/>
      <c r="B20" s="116"/>
      <c r="C20" s="68" t="s">
        <v>191</v>
      </c>
      <c r="D20" s="122"/>
      <c r="E20" s="122"/>
    </row>
    <row r="21" spans="1:8" s="118" customFormat="1" ht="14.25" customHeight="1" x14ac:dyDescent="0.2">
      <c r="A21" s="121"/>
      <c r="B21" s="116" t="s">
        <v>157</v>
      </c>
      <c r="C21" s="68"/>
      <c r="D21" s="123">
        <v>114343.64</v>
      </c>
      <c r="E21" s="123">
        <v>114343.64</v>
      </c>
    </row>
    <row r="22" spans="1:8" s="118" customFormat="1" ht="14.25" customHeight="1" x14ac:dyDescent="0.2">
      <c r="A22" s="119" t="s">
        <v>89</v>
      </c>
      <c r="B22" s="116" t="s">
        <v>158</v>
      </c>
      <c r="C22" s="68"/>
      <c r="D22" s="122">
        <v>0</v>
      </c>
      <c r="E22" s="122">
        <v>0</v>
      </c>
    </row>
    <row r="23" spans="1:8" s="118" customFormat="1" ht="14.25" customHeight="1" x14ac:dyDescent="0.2">
      <c r="A23" s="121"/>
      <c r="B23" s="116"/>
      <c r="C23" s="68" t="s">
        <v>159</v>
      </c>
      <c r="D23" s="122">
        <v>0</v>
      </c>
      <c r="E23" s="122">
        <v>0</v>
      </c>
    </row>
    <row r="24" spans="1:8" s="118" customFormat="1" ht="14.25" customHeight="1" x14ac:dyDescent="0.2">
      <c r="A24" s="121"/>
      <c r="B24" s="116"/>
      <c r="C24" s="68" t="s">
        <v>160</v>
      </c>
      <c r="D24" s="122">
        <v>0</v>
      </c>
      <c r="E24" s="122">
        <v>0</v>
      </c>
    </row>
    <row r="25" spans="1:8" s="118" customFormat="1" ht="14.25" customHeight="1" x14ac:dyDescent="0.2">
      <c r="A25" s="121"/>
      <c r="B25" s="116"/>
      <c r="C25" s="68" t="s">
        <v>161</v>
      </c>
      <c r="D25" s="122"/>
      <c r="E25" s="122"/>
    </row>
    <row r="26" spans="1:8" s="118" customFormat="1" ht="14.25" customHeight="1" x14ac:dyDescent="0.2">
      <c r="A26" s="121"/>
      <c r="B26" s="116"/>
      <c r="C26" s="68" t="s">
        <v>162</v>
      </c>
      <c r="D26" s="122">
        <v>0</v>
      </c>
      <c r="E26" s="122">
        <v>0</v>
      </c>
    </row>
    <row r="27" spans="1:8" s="118" customFormat="1" ht="14.25" customHeight="1" x14ac:dyDescent="0.2">
      <c r="A27" s="121"/>
      <c r="B27" s="116"/>
      <c r="C27" s="68" t="s">
        <v>163</v>
      </c>
      <c r="D27" s="122">
        <v>0</v>
      </c>
      <c r="E27" s="122">
        <v>0</v>
      </c>
    </row>
    <row r="28" spans="1:8" s="118" customFormat="1" ht="14.25" customHeight="1" x14ac:dyDescent="0.2">
      <c r="A28" s="121"/>
      <c r="B28" s="116"/>
      <c r="C28" s="68" t="s">
        <v>164</v>
      </c>
      <c r="D28" s="122">
        <v>0</v>
      </c>
      <c r="E28" s="122">
        <v>0</v>
      </c>
    </row>
    <row r="29" spans="1:8" s="118" customFormat="1" ht="14.25" customHeight="1" x14ac:dyDescent="0.2">
      <c r="A29" s="121"/>
      <c r="B29" s="116"/>
      <c r="C29" s="68" t="s">
        <v>165</v>
      </c>
      <c r="D29" s="122">
        <v>0</v>
      </c>
      <c r="E29" s="122">
        <v>0</v>
      </c>
    </row>
    <row r="30" spans="1:8" s="118" customFormat="1" ht="14.25" customHeight="1" x14ac:dyDescent="0.2">
      <c r="A30" s="121"/>
      <c r="B30" s="116" t="s">
        <v>166</v>
      </c>
      <c r="C30" s="68"/>
      <c r="D30" s="123">
        <v>0</v>
      </c>
      <c r="E30" s="123">
        <v>0</v>
      </c>
    </row>
    <row r="31" spans="1:8" s="118" customFormat="1" ht="14.25" customHeight="1" x14ac:dyDescent="0.2">
      <c r="A31" s="119" t="s">
        <v>89</v>
      </c>
      <c r="B31" s="116" t="s">
        <v>167</v>
      </c>
      <c r="C31" s="68"/>
      <c r="D31" s="122">
        <v>0</v>
      </c>
      <c r="E31" s="122">
        <v>0</v>
      </c>
    </row>
    <row r="32" spans="1:8" s="118" customFormat="1" ht="14.25" customHeight="1" x14ac:dyDescent="0.2">
      <c r="A32" s="121"/>
      <c r="B32" s="116"/>
      <c r="C32" s="68" t="s">
        <v>168</v>
      </c>
      <c r="D32" s="122"/>
      <c r="E32" s="122"/>
    </row>
    <row r="33" spans="1:7" s="118" customFormat="1" ht="14.25" customHeight="1" x14ac:dyDescent="0.2">
      <c r="A33" s="121"/>
      <c r="B33" s="116"/>
      <c r="C33" s="68" t="s">
        <v>169</v>
      </c>
      <c r="D33" s="122">
        <v>0</v>
      </c>
      <c r="E33" s="122">
        <v>0</v>
      </c>
    </row>
    <row r="34" spans="1:7" s="118" customFormat="1" ht="14.25" customHeight="1" x14ac:dyDescent="0.2">
      <c r="A34" s="121"/>
      <c r="B34" s="116"/>
      <c r="C34" s="68" t="s">
        <v>170</v>
      </c>
      <c r="D34" s="122">
        <v>0</v>
      </c>
      <c r="E34" s="122">
        <v>0</v>
      </c>
    </row>
    <row r="35" spans="1:7" s="118" customFormat="1" ht="14.25" customHeight="1" x14ac:dyDescent="0.2">
      <c r="A35" s="121"/>
      <c r="B35" s="116"/>
      <c r="C35" s="68" t="s">
        <v>171</v>
      </c>
      <c r="D35" s="122">
        <v>0</v>
      </c>
      <c r="E35" s="122">
        <v>0</v>
      </c>
    </row>
    <row r="36" spans="1:7" s="118" customFormat="1" ht="14.25" customHeight="1" x14ac:dyDescent="0.2">
      <c r="A36" s="121"/>
      <c r="B36" s="116"/>
      <c r="C36" s="68" t="s">
        <v>172</v>
      </c>
      <c r="D36" s="122">
        <v>0</v>
      </c>
      <c r="E36" s="122">
        <v>0</v>
      </c>
    </row>
    <row r="37" spans="1:7" s="118" customFormat="1" ht="14.25" customHeight="1" x14ac:dyDescent="0.2">
      <c r="A37" s="121"/>
      <c r="B37" s="116"/>
      <c r="C37" s="68" t="s">
        <v>173</v>
      </c>
      <c r="D37" s="122">
        <v>0</v>
      </c>
      <c r="E37" s="122">
        <v>0</v>
      </c>
    </row>
    <row r="38" spans="1:7" s="118" customFormat="1" ht="14.25" customHeight="1" x14ac:dyDescent="0.2">
      <c r="A38" s="121"/>
      <c r="B38" s="116"/>
      <c r="C38" s="68" t="s">
        <v>174</v>
      </c>
      <c r="D38" s="122">
        <v>0</v>
      </c>
      <c r="E38" s="122">
        <v>0</v>
      </c>
    </row>
    <row r="39" spans="1:7" s="118" customFormat="1" ht="14.25" customHeight="1" x14ac:dyDescent="0.2">
      <c r="A39" s="121"/>
      <c r="B39" s="116"/>
      <c r="C39" s="68" t="s">
        <v>175</v>
      </c>
      <c r="D39" s="122">
        <v>0</v>
      </c>
      <c r="E39" s="122">
        <v>0</v>
      </c>
    </row>
    <row r="40" spans="1:7" s="118" customFormat="1" ht="14.25" customHeight="1" x14ac:dyDescent="0.2">
      <c r="A40" s="121"/>
      <c r="B40" s="116"/>
      <c r="C40" s="68" t="s">
        <v>156</v>
      </c>
      <c r="D40" s="122">
        <v>0</v>
      </c>
      <c r="E40" s="122">
        <v>0</v>
      </c>
    </row>
    <row r="41" spans="1:7" s="118" customFormat="1" ht="14.25" customHeight="1" x14ac:dyDescent="0.2">
      <c r="A41" s="121"/>
      <c r="B41" s="116"/>
      <c r="C41" s="68" t="s">
        <v>176</v>
      </c>
      <c r="D41" s="122">
        <v>0</v>
      </c>
      <c r="E41" s="122">
        <v>0</v>
      </c>
    </row>
    <row r="42" spans="1:7" s="118" customFormat="1" ht="14.25" customHeight="1" x14ac:dyDescent="0.2">
      <c r="A42" s="121"/>
      <c r="B42" s="116" t="s">
        <v>177</v>
      </c>
      <c r="C42" s="68"/>
      <c r="D42" s="123">
        <v>0</v>
      </c>
      <c r="E42" s="123">
        <v>0</v>
      </c>
      <c r="G42" s="185"/>
    </row>
    <row r="43" spans="1:7" s="118" customFormat="1" ht="14.25" customHeight="1" x14ac:dyDescent="0.2">
      <c r="A43" s="121"/>
      <c r="B43" s="116"/>
      <c r="C43" s="68"/>
      <c r="D43" s="122"/>
      <c r="E43" s="122"/>
      <c r="G43" s="185"/>
    </row>
    <row r="44" spans="1:7" s="118" customFormat="1" ht="14.25" customHeight="1" x14ac:dyDescent="0.2">
      <c r="A44" s="121"/>
      <c r="B44" s="116" t="s">
        <v>178</v>
      </c>
      <c r="C44" s="68"/>
      <c r="D44" s="123">
        <f>D46-D47</f>
        <v>-60638.17</v>
      </c>
      <c r="E44" s="123">
        <v>114344.32000000001</v>
      </c>
    </row>
    <row r="45" spans="1:7" s="118" customFormat="1" ht="14.25" customHeight="1" x14ac:dyDescent="0.2">
      <c r="A45" s="121"/>
      <c r="B45" s="116" t="s">
        <v>288</v>
      </c>
      <c r="C45" s="68"/>
      <c r="D45" s="122">
        <f>E47-D47</f>
        <v>53706.150000000009</v>
      </c>
      <c r="E45" s="122">
        <v>0</v>
      </c>
    </row>
    <row r="46" spans="1:7" s="118" customFormat="1" ht="14.25" customHeight="1" x14ac:dyDescent="0.2">
      <c r="A46" s="121"/>
      <c r="B46" s="116"/>
      <c r="C46" s="68" t="s">
        <v>179</v>
      </c>
      <c r="D46" s="122"/>
      <c r="E46" s="122"/>
    </row>
    <row r="47" spans="1:7" s="118" customFormat="1" ht="14.25" customHeight="1" x14ac:dyDescent="0.2">
      <c r="A47" s="121"/>
      <c r="B47" s="116" t="s">
        <v>287</v>
      </c>
      <c r="C47" s="68"/>
      <c r="D47" s="123">
        <f>Aktivet!F8</f>
        <v>60638.17</v>
      </c>
      <c r="E47" s="123">
        <v>114344.32000000001</v>
      </c>
    </row>
    <row r="48" spans="1:7" s="118" customFormat="1" ht="79.5" customHeight="1" x14ac:dyDescent="0.2">
      <c r="A48" s="45"/>
      <c r="B48" s="21" t="s">
        <v>246</v>
      </c>
      <c r="C48" s="21"/>
      <c r="D48" s="137"/>
      <c r="E48" s="21"/>
    </row>
  </sheetData>
  <mergeCells count="2">
    <mergeCell ref="A3:D3"/>
    <mergeCell ref="A4:D4"/>
  </mergeCells>
  <phoneticPr fontId="0" type="noConversion"/>
  <printOptions horizontalCentered="1" verticalCentered="1"/>
  <pageMargins left="0.5" right="0.5" top="0.5" bottom="0.5" header="0" footer="0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M32"/>
  <sheetViews>
    <sheetView view="pageBreakPreview" zoomScaleSheetLayoutView="100" workbookViewId="0">
      <selection sqref="A1:M32"/>
    </sheetView>
  </sheetViews>
  <sheetFormatPr defaultRowHeight="15.75" x14ac:dyDescent="0.25"/>
  <cols>
    <col min="1" max="1" width="5.140625" style="124" customWidth="1"/>
    <col min="2" max="2" width="64.7109375" style="112" customWidth="1"/>
    <col min="3" max="3" width="12.85546875" style="112" customWidth="1"/>
    <col min="4" max="5" width="4.42578125" style="112" bestFit="1" customWidth="1"/>
    <col min="6" max="6" width="15.85546875" style="112" bestFit="1" customWidth="1"/>
    <col min="7" max="7" width="4.42578125" style="112" bestFit="1" customWidth="1"/>
    <col min="8" max="8" width="15.85546875" style="112" bestFit="1" customWidth="1"/>
    <col min="9" max="9" width="18.7109375" style="112" bestFit="1" customWidth="1"/>
    <col min="10" max="10" width="17.5703125" style="112" bestFit="1" customWidth="1"/>
    <col min="11" max="11" width="17" style="112" bestFit="1" customWidth="1"/>
    <col min="12" max="12" width="11.85546875" style="112" customWidth="1"/>
    <col min="13" max="13" width="17.5703125" style="112" bestFit="1" customWidth="1"/>
    <col min="14" max="14" width="2.42578125" style="124" customWidth="1"/>
    <col min="15" max="16384" width="9.140625" style="124"/>
  </cols>
  <sheetData>
    <row r="2" spans="1:13" x14ac:dyDescent="0.25">
      <c r="A2" s="21" t="s">
        <v>275</v>
      </c>
      <c r="B2" s="21"/>
    </row>
    <row r="3" spans="1:13" ht="11.25" customHeight="1" x14ac:dyDescent="0.25"/>
    <row r="4" spans="1:13" x14ac:dyDescent="0.25">
      <c r="B4" s="226" t="s">
        <v>206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</row>
    <row r="5" spans="1:13" ht="9.75" customHeight="1" x14ac:dyDescent="0.25"/>
    <row r="6" spans="1:13" ht="144" x14ac:dyDescent="0.25">
      <c r="A6" s="129"/>
      <c r="B6" s="130"/>
      <c r="C6" s="131" t="s">
        <v>205</v>
      </c>
      <c r="D6" s="132" t="s">
        <v>97</v>
      </c>
      <c r="E6" s="132" t="s">
        <v>204</v>
      </c>
      <c r="F6" s="132" t="s">
        <v>203</v>
      </c>
      <c r="G6" s="132" t="s">
        <v>202</v>
      </c>
      <c r="H6" s="132" t="s">
        <v>99</v>
      </c>
      <c r="I6" s="132" t="s">
        <v>201</v>
      </c>
      <c r="J6" s="132" t="s">
        <v>181</v>
      </c>
      <c r="K6" s="132" t="s">
        <v>24</v>
      </c>
      <c r="L6" s="132" t="s">
        <v>200</v>
      </c>
      <c r="M6" s="132" t="s">
        <v>24</v>
      </c>
    </row>
    <row r="7" spans="1:13" x14ac:dyDescent="0.25">
      <c r="A7" s="63" t="s">
        <v>89</v>
      </c>
      <c r="B7" s="133" t="s">
        <v>272</v>
      </c>
      <c r="C7" s="134">
        <v>0</v>
      </c>
      <c r="D7" s="134">
        <v>0</v>
      </c>
      <c r="E7" s="134"/>
      <c r="F7" s="134">
        <v>0</v>
      </c>
      <c r="G7" s="134"/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4">
        <v>0</v>
      </c>
    </row>
    <row r="8" spans="1:13" x14ac:dyDescent="0.25">
      <c r="A8" s="126"/>
      <c r="B8" s="128" t="s">
        <v>199</v>
      </c>
      <c r="C8" s="135"/>
      <c r="D8" s="135"/>
      <c r="E8" s="135"/>
      <c r="F8" s="135"/>
      <c r="G8" s="135"/>
      <c r="H8" s="135"/>
      <c r="I8" s="135"/>
      <c r="J8" s="135"/>
      <c r="K8" s="135">
        <v>0</v>
      </c>
      <c r="L8" s="135"/>
      <c r="M8" s="136">
        <v>0</v>
      </c>
    </row>
    <row r="9" spans="1:13" x14ac:dyDescent="0.25">
      <c r="A9" s="63" t="s">
        <v>89</v>
      </c>
      <c r="B9" s="133" t="s">
        <v>271</v>
      </c>
      <c r="C9" s="134">
        <v>0</v>
      </c>
      <c r="D9" s="134">
        <v>0</v>
      </c>
      <c r="E9" s="134">
        <v>0</v>
      </c>
      <c r="F9" s="134">
        <v>0</v>
      </c>
      <c r="G9" s="134">
        <v>0</v>
      </c>
      <c r="H9" s="134">
        <v>0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</row>
    <row r="10" spans="1:13" x14ac:dyDescent="0.25">
      <c r="A10" s="126"/>
      <c r="B10" s="127" t="s">
        <v>195</v>
      </c>
      <c r="C10" s="135"/>
      <c r="D10" s="135"/>
      <c r="E10" s="135"/>
      <c r="F10" s="135"/>
      <c r="G10" s="135"/>
      <c r="H10" s="135"/>
      <c r="I10" s="135"/>
      <c r="J10" s="135"/>
      <c r="K10" s="135">
        <v>0</v>
      </c>
      <c r="L10" s="135"/>
      <c r="M10" s="136">
        <v>0</v>
      </c>
    </row>
    <row r="11" spans="1:13" x14ac:dyDescent="0.25">
      <c r="A11" s="126"/>
      <c r="B11" s="128" t="s">
        <v>197</v>
      </c>
      <c r="C11" s="135"/>
      <c r="D11" s="135"/>
      <c r="E11" s="135"/>
      <c r="F11" s="135"/>
      <c r="G11" s="135"/>
      <c r="H11" s="135"/>
      <c r="I11" s="135"/>
      <c r="J11" s="135">
        <v>0</v>
      </c>
      <c r="K11" s="135">
        <v>0</v>
      </c>
      <c r="L11" s="135"/>
      <c r="M11" s="136">
        <v>0</v>
      </c>
    </row>
    <row r="12" spans="1:13" x14ac:dyDescent="0.25">
      <c r="A12" s="126"/>
      <c r="B12" s="127" t="s">
        <v>196</v>
      </c>
      <c r="C12" s="135"/>
      <c r="D12" s="135"/>
      <c r="E12" s="135"/>
      <c r="F12" s="135"/>
      <c r="G12" s="135"/>
      <c r="H12" s="135"/>
      <c r="I12" s="135"/>
      <c r="J12" s="135"/>
      <c r="K12" s="135">
        <v>0</v>
      </c>
      <c r="L12" s="135"/>
      <c r="M12" s="136">
        <v>0</v>
      </c>
    </row>
    <row r="13" spans="1:13" x14ac:dyDescent="0.25">
      <c r="A13" s="126"/>
      <c r="B13" s="127" t="s">
        <v>198</v>
      </c>
      <c r="C13" s="136"/>
      <c r="D13" s="136"/>
      <c r="E13" s="136"/>
      <c r="F13" s="136"/>
      <c r="G13" s="136"/>
      <c r="H13" s="136"/>
      <c r="I13" s="136"/>
      <c r="J13" s="136"/>
      <c r="K13" s="136">
        <v>0</v>
      </c>
      <c r="L13" s="136"/>
      <c r="M13" s="136">
        <v>0</v>
      </c>
    </row>
    <row r="14" spans="1:13" ht="31.5" x14ac:dyDescent="0.25">
      <c r="A14" s="126"/>
      <c r="B14" s="127" t="s">
        <v>194</v>
      </c>
      <c r="C14" s="135"/>
      <c r="D14" s="135"/>
      <c r="E14" s="135"/>
      <c r="F14" s="135"/>
      <c r="G14" s="135"/>
      <c r="H14" s="135"/>
      <c r="I14" s="135"/>
      <c r="J14" s="135"/>
      <c r="K14" s="135">
        <v>0</v>
      </c>
      <c r="L14" s="135"/>
      <c r="M14" s="136">
        <v>0</v>
      </c>
    </row>
    <row r="15" spans="1:13" x14ac:dyDescent="0.25">
      <c r="A15" s="126"/>
      <c r="B15" s="128" t="s">
        <v>193</v>
      </c>
      <c r="C15" s="135">
        <v>100000</v>
      </c>
      <c r="D15" s="135"/>
      <c r="E15" s="135"/>
      <c r="F15" s="135">
        <v>0</v>
      </c>
      <c r="G15" s="135"/>
      <c r="H15" s="135">
        <v>0</v>
      </c>
      <c r="I15" s="135"/>
      <c r="J15" s="135">
        <v>-176357.64</v>
      </c>
      <c r="K15" s="135">
        <v>-76357.640000000014</v>
      </c>
      <c r="L15" s="135"/>
      <c r="M15" s="136">
        <v>-76357.640000000014</v>
      </c>
    </row>
    <row r="16" spans="1:13" x14ac:dyDescent="0.25">
      <c r="A16" s="126"/>
      <c r="B16" s="128" t="s">
        <v>176</v>
      </c>
      <c r="C16" s="135"/>
      <c r="D16" s="135"/>
      <c r="E16" s="135"/>
      <c r="F16" s="135"/>
      <c r="G16" s="135"/>
      <c r="H16" s="135"/>
      <c r="I16" s="135"/>
      <c r="J16" s="135"/>
      <c r="K16" s="135">
        <v>0</v>
      </c>
      <c r="L16" s="135"/>
      <c r="M16" s="136">
        <v>0</v>
      </c>
    </row>
    <row r="17" spans="1:13" x14ac:dyDescent="0.25">
      <c r="A17" s="126"/>
      <c r="B17" s="127" t="s">
        <v>192</v>
      </c>
      <c r="C17" s="136"/>
      <c r="D17" s="136"/>
      <c r="E17" s="136"/>
      <c r="F17" s="136"/>
      <c r="G17" s="136"/>
      <c r="H17" s="136"/>
      <c r="I17" s="136"/>
      <c r="J17" s="136" t="s">
        <v>244</v>
      </c>
      <c r="K17" s="136">
        <v>0</v>
      </c>
      <c r="L17" s="136"/>
      <c r="M17" s="136">
        <v>0</v>
      </c>
    </row>
    <row r="18" spans="1:13" x14ac:dyDescent="0.25">
      <c r="A18" s="126"/>
      <c r="B18" s="127"/>
      <c r="C18" s="136"/>
      <c r="D18" s="136"/>
      <c r="E18" s="136"/>
      <c r="F18" s="136"/>
      <c r="G18" s="136"/>
      <c r="H18" s="136"/>
      <c r="I18" s="136"/>
      <c r="J18" s="136"/>
      <c r="K18" s="136">
        <v>0</v>
      </c>
      <c r="L18" s="136"/>
      <c r="M18" s="136">
        <v>0</v>
      </c>
    </row>
    <row r="19" spans="1:13" x14ac:dyDescent="0.25">
      <c r="A19" s="63" t="s">
        <v>89</v>
      </c>
      <c r="B19" s="133" t="s">
        <v>281</v>
      </c>
      <c r="C19" s="134">
        <v>100000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4">
        <v>0</v>
      </c>
      <c r="J19" s="134">
        <f>Pasivet!F49</f>
        <v>-176357.64</v>
      </c>
      <c r="K19" s="134">
        <f>J19</f>
        <v>-176357.64</v>
      </c>
      <c r="L19" s="134">
        <v>0</v>
      </c>
      <c r="M19" s="134">
        <v>-76357.640000000014</v>
      </c>
    </row>
    <row r="20" spans="1:13" x14ac:dyDescent="0.25">
      <c r="A20" s="126"/>
      <c r="B20" s="128"/>
      <c r="C20" s="135"/>
      <c r="D20" s="135"/>
      <c r="E20" s="135"/>
      <c r="F20" s="135"/>
      <c r="G20" s="135"/>
      <c r="H20" s="135"/>
      <c r="I20" s="135"/>
      <c r="J20" s="135"/>
      <c r="K20" s="135">
        <v>0</v>
      </c>
      <c r="L20" s="135"/>
      <c r="M20" s="136">
        <v>0</v>
      </c>
    </row>
    <row r="21" spans="1:13" x14ac:dyDescent="0.25">
      <c r="A21" s="63" t="s">
        <v>89</v>
      </c>
      <c r="B21" s="133" t="s">
        <v>271</v>
      </c>
      <c r="C21" s="134">
        <v>100000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f>J19</f>
        <v>-176357.64</v>
      </c>
      <c r="K21" s="134">
        <f>K19</f>
        <v>-176357.64</v>
      </c>
      <c r="L21" s="134">
        <v>0</v>
      </c>
      <c r="M21" s="134">
        <f>C21+J21+J15</f>
        <v>-252715.28000000003</v>
      </c>
    </row>
    <row r="22" spans="1:13" x14ac:dyDescent="0.25">
      <c r="A22" s="126"/>
      <c r="B22" s="127" t="s">
        <v>198</v>
      </c>
      <c r="C22" s="135"/>
      <c r="D22" s="135"/>
      <c r="E22" s="135"/>
      <c r="F22" s="135"/>
      <c r="G22" s="135"/>
      <c r="H22" s="135"/>
      <c r="I22" s="135"/>
      <c r="J22" s="135"/>
      <c r="K22" s="135">
        <v>0</v>
      </c>
      <c r="L22" s="135"/>
      <c r="M22" s="136">
        <v>0</v>
      </c>
    </row>
    <row r="23" spans="1:13" x14ac:dyDescent="0.25">
      <c r="A23" s="126"/>
      <c r="B23" s="128" t="s">
        <v>197</v>
      </c>
      <c r="C23" s="135"/>
      <c r="D23" s="135"/>
      <c r="E23" s="135"/>
      <c r="F23" s="135"/>
      <c r="G23" s="135"/>
      <c r="H23" s="135"/>
      <c r="I23" s="135"/>
      <c r="J23" s="135">
        <v>0</v>
      </c>
      <c r="K23" s="135">
        <v>0</v>
      </c>
      <c r="L23" s="135"/>
      <c r="M23" s="136">
        <v>0</v>
      </c>
    </row>
    <row r="24" spans="1:13" x14ac:dyDescent="0.25">
      <c r="A24" s="126"/>
      <c r="B24" s="127" t="s">
        <v>196</v>
      </c>
      <c r="C24" s="135"/>
      <c r="D24" s="135"/>
      <c r="E24" s="135"/>
      <c r="F24" s="135"/>
      <c r="G24" s="135"/>
      <c r="H24" s="135"/>
      <c r="I24" s="135"/>
      <c r="J24" s="135"/>
      <c r="K24" s="135">
        <v>0</v>
      </c>
      <c r="L24" s="135"/>
      <c r="M24" s="136">
        <v>0</v>
      </c>
    </row>
    <row r="25" spans="1:13" x14ac:dyDescent="0.25">
      <c r="A25" s="126"/>
      <c r="B25" s="127" t="s">
        <v>195</v>
      </c>
      <c r="C25" s="136"/>
      <c r="D25" s="136"/>
      <c r="E25" s="136"/>
      <c r="F25" s="136"/>
      <c r="G25" s="136"/>
      <c r="H25" s="136"/>
      <c r="I25" s="136"/>
      <c r="J25" s="136"/>
      <c r="K25" s="136">
        <v>0</v>
      </c>
      <c r="L25" s="136"/>
      <c r="M25" s="136">
        <v>0</v>
      </c>
    </row>
    <row r="26" spans="1:13" ht="31.5" x14ac:dyDescent="0.25">
      <c r="A26" s="126"/>
      <c r="B26" s="127" t="s">
        <v>194</v>
      </c>
      <c r="C26" s="135"/>
      <c r="D26" s="135"/>
      <c r="E26" s="135"/>
      <c r="F26" s="135"/>
      <c r="G26" s="135"/>
      <c r="H26" s="135"/>
      <c r="I26" s="135"/>
      <c r="J26" s="135"/>
      <c r="K26" s="135">
        <v>0</v>
      </c>
      <c r="L26" s="135"/>
      <c r="M26" s="136">
        <v>0</v>
      </c>
    </row>
    <row r="27" spans="1:13" x14ac:dyDescent="0.25">
      <c r="A27" s="126"/>
      <c r="B27" s="128" t="s">
        <v>193</v>
      </c>
      <c r="C27" s="135"/>
      <c r="D27" s="135"/>
      <c r="E27" s="135"/>
      <c r="F27" s="135"/>
      <c r="G27" s="135"/>
      <c r="H27" s="135"/>
      <c r="I27" s="135"/>
      <c r="J27" s="135"/>
      <c r="K27" s="135">
        <v>0</v>
      </c>
      <c r="L27" s="135"/>
      <c r="M27" s="136">
        <v>0</v>
      </c>
    </row>
    <row r="28" spans="1:13" x14ac:dyDescent="0.25">
      <c r="A28" s="126"/>
      <c r="B28" s="128" t="s">
        <v>176</v>
      </c>
      <c r="C28" s="135"/>
      <c r="D28" s="135"/>
      <c r="E28" s="135"/>
      <c r="F28" s="135"/>
      <c r="G28" s="135"/>
      <c r="H28" s="135"/>
      <c r="I28" s="135"/>
      <c r="J28" s="135"/>
      <c r="K28" s="135">
        <v>0</v>
      </c>
      <c r="L28" s="135"/>
      <c r="M28" s="136">
        <v>0</v>
      </c>
    </row>
    <row r="29" spans="1:13" x14ac:dyDescent="0.25">
      <c r="A29" s="126"/>
      <c r="B29" s="127" t="s">
        <v>192</v>
      </c>
      <c r="C29" s="136"/>
      <c r="D29" s="136"/>
      <c r="E29" s="136"/>
      <c r="F29" s="136"/>
      <c r="G29" s="136"/>
      <c r="H29" s="136"/>
      <c r="I29" s="136"/>
      <c r="J29" s="136"/>
      <c r="K29" s="136">
        <v>0</v>
      </c>
      <c r="L29" s="136"/>
      <c r="M29" s="136">
        <v>0</v>
      </c>
    </row>
    <row r="30" spans="1:13" x14ac:dyDescent="0.25">
      <c r="A30" s="63" t="s">
        <v>89</v>
      </c>
      <c r="B30" s="133" t="s">
        <v>286</v>
      </c>
      <c r="C30" s="134">
        <v>100000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f>J21</f>
        <v>-176357.64</v>
      </c>
      <c r="K30" s="134">
        <v>-76357.640000000014</v>
      </c>
      <c r="L30" s="134">
        <v>0</v>
      </c>
      <c r="M30" s="134">
        <f>M21</f>
        <v>-252715.28000000003</v>
      </c>
    </row>
    <row r="32" spans="1:13" ht="86.25" customHeight="1" x14ac:dyDescent="0.25">
      <c r="B32" s="172" t="s">
        <v>246</v>
      </c>
      <c r="C32" s="21"/>
      <c r="D32" s="21"/>
      <c r="E32" s="21"/>
      <c r="F32" s="21"/>
      <c r="G32" s="21"/>
      <c r="H32" s="21"/>
      <c r="I32" s="21"/>
      <c r="J32" s="21"/>
      <c r="K32" s="174" t="s">
        <v>245</v>
      </c>
      <c r="L32" s="21"/>
      <c r="M32" s="125"/>
    </row>
  </sheetData>
  <mergeCells count="1">
    <mergeCell ref="B4:M4"/>
  </mergeCells>
  <printOptions horizontalCentered="1" verticalCentered="1"/>
  <pageMargins left="0.25" right="0.25" top="0.25" bottom="0.25" header="0" footer="0"/>
  <pageSetup paperSize="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W46"/>
  <sheetViews>
    <sheetView view="pageBreakPreview" zoomScale="115" zoomScaleSheetLayoutView="115" workbookViewId="0">
      <selection activeCell="H16" sqref="H16"/>
    </sheetView>
  </sheetViews>
  <sheetFormatPr defaultRowHeight="15" x14ac:dyDescent="0.25"/>
  <cols>
    <col min="1" max="1" width="9.140625" style="138"/>
    <col min="2" max="2" width="3.5703125" style="138" customWidth="1"/>
    <col min="3" max="3" width="25.140625" style="138" customWidth="1"/>
    <col min="4" max="4" width="6.85546875" style="138" customWidth="1"/>
    <col min="5" max="5" width="11.5703125" style="138" customWidth="1"/>
    <col min="6" max="6" width="11.85546875" style="138" customWidth="1"/>
    <col min="7" max="7" width="12" style="138" customWidth="1"/>
    <col min="8" max="8" width="14.85546875" style="138" bestFit="1" customWidth="1"/>
    <col min="9" max="9" width="16.140625" style="138" customWidth="1"/>
    <col min="10" max="10" width="17" style="139" bestFit="1" customWidth="1"/>
    <col min="11" max="11" width="15.28515625" style="140" customWidth="1"/>
    <col min="12" max="14" width="15.28515625" style="141" customWidth="1"/>
    <col min="15" max="17" width="10.85546875" style="138" customWidth="1"/>
    <col min="18" max="18" width="11.28515625" style="138" customWidth="1"/>
    <col min="19" max="19" width="10.42578125" style="138" customWidth="1"/>
    <col min="20" max="20" width="9.140625" style="138"/>
    <col min="21" max="21" width="7.28515625" style="138" customWidth="1"/>
    <col min="22" max="22" width="19" style="138" customWidth="1"/>
    <col min="23" max="27" width="9.140625" style="138"/>
    <col min="28" max="28" width="10.42578125" style="138" customWidth="1"/>
    <col min="29" max="29" width="10.7109375" style="138" customWidth="1"/>
    <col min="30" max="30" width="10.42578125" style="138" customWidth="1"/>
    <col min="31" max="31" width="11.140625" style="138" customWidth="1"/>
    <col min="32" max="32" width="13.7109375" style="138" customWidth="1"/>
    <col min="33" max="16384" width="9.140625" style="138"/>
  </cols>
  <sheetData>
    <row r="1" spans="2:257" ht="15.75" x14ac:dyDescent="0.25">
      <c r="B1" s="21" t="s">
        <v>275</v>
      </c>
    </row>
    <row r="3" spans="2:257" x14ac:dyDescent="0.25">
      <c r="C3" s="227" t="s">
        <v>282</v>
      </c>
      <c r="D3" s="227"/>
      <c r="E3" s="227"/>
      <c r="F3" s="227"/>
      <c r="G3" s="227"/>
      <c r="H3" s="227"/>
    </row>
    <row r="5" spans="2:257" ht="12.75" customHeight="1" x14ac:dyDescent="0.25">
      <c r="B5" s="228" t="s">
        <v>2</v>
      </c>
      <c r="C5" s="228" t="s">
        <v>209</v>
      </c>
      <c r="D5" s="228" t="s">
        <v>247</v>
      </c>
      <c r="E5" s="147" t="s">
        <v>248</v>
      </c>
      <c r="F5" s="228" t="s">
        <v>249</v>
      </c>
      <c r="G5" s="228" t="s">
        <v>250</v>
      </c>
      <c r="H5" s="147" t="s">
        <v>248</v>
      </c>
    </row>
    <row r="6" spans="2:257" ht="12.75" customHeight="1" x14ac:dyDescent="0.25">
      <c r="B6" s="228"/>
      <c r="C6" s="228"/>
      <c r="D6" s="228"/>
      <c r="E6" s="148" t="s">
        <v>276</v>
      </c>
      <c r="F6" s="228"/>
      <c r="G6" s="228"/>
      <c r="H6" s="149" t="s">
        <v>277</v>
      </c>
    </row>
    <row r="7" spans="2:257" x14ac:dyDescent="0.25">
      <c r="B7" s="150">
        <v>1</v>
      </c>
      <c r="C7" s="151" t="s">
        <v>251</v>
      </c>
      <c r="D7" s="150"/>
      <c r="E7" s="152">
        <v>0</v>
      </c>
      <c r="F7" s="152"/>
      <c r="G7" s="152"/>
      <c r="H7" s="152">
        <f t="shared" ref="H7:H13" si="0">E7+F7-G7</f>
        <v>0</v>
      </c>
    </row>
    <row r="8" spans="2:257" x14ac:dyDescent="0.25">
      <c r="B8" s="150">
        <v>2</v>
      </c>
      <c r="C8" s="151" t="s">
        <v>252</v>
      </c>
      <c r="D8" s="150"/>
      <c r="E8" s="152">
        <v>0</v>
      </c>
      <c r="F8" s="152"/>
      <c r="G8" s="152"/>
      <c r="H8" s="152">
        <f t="shared" si="0"/>
        <v>0</v>
      </c>
    </row>
    <row r="9" spans="2:257" x14ac:dyDescent="0.25">
      <c r="B9" s="150">
        <v>3</v>
      </c>
      <c r="C9" s="151" t="s">
        <v>253</v>
      </c>
      <c r="D9" s="150"/>
      <c r="E9" s="152">
        <v>0</v>
      </c>
      <c r="F9" s="152"/>
      <c r="G9" s="152"/>
      <c r="H9" s="152">
        <f t="shared" si="0"/>
        <v>0</v>
      </c>
    </row>
    <row r="10" spans="2:257" x14ac:dyDescent="0.25">
      <c r="B10" s="150">
        <v>4</v>
      </c>
      <c r="C10" s="151" t="s">
        <v>254</v>
      </c>
      <c r="D10" s="150"/>
      <c r="E10" s="152">
        <v>0</v>
      </c>
      <c r="F10" s="152"/>
      <c r="G10" s="152"/>
      <c r="H10" s="152">
        <f t="shared" si="0"/>
        <v>0</v>
      </c>
    </row>
    <row r="11" spans="2:257" x14ac:dyDescent="0.25">
      <c r="B11" s="150">
        <v>5</v>
      </c>
      <c r="C11" s="151" t="s">
        <v>255</v>
      </c>
      <c r="D11" s="150"/>
      <c r="E11" s="152">
        <v>0</v>
      </c>
      <c r="F11" s="152"/>
      <c r="G11" s="152"/>
      <c r="H11" s="152">
        <f t="shared" si="0"/>
        <v>0</v>
      </c>
    </row>
    <row r="12" spans="2:257" x14ac:dyDescent="0.25">
      <c r="B12" s="150">
        <v>6</v>
      </c>
      <c r="C12" s="151" t="s">
        <v>261</v>
      </c>
      <c r="D12" s="150"/>
      <c r="E12" s="152">
        <v>0</v>
      </c>
      <c r="F12" s="152"/>
      <c r="G12" s="152"/>
      <c r="H12" s="152">
        <f t="shared" si="0"/>
        <v>0</v>
      </c>
    </row>
    <row r="13" spans="2:257" x14ac:dyDescent="0.25">
      <c r="B13" s="150">
        <v>7</v>
      </c>
      <c r="C13" s="151" t="s">
        <v>259</v>
      </c>
      <c r="D13" s="150"/>
      <c r="E13" s="152">
        <v>0</v>
      </c>
      <c r="F13" s="152"/>
      <c r="G13" s="152"/>
      <c r="H13" s="152">
        <f t="shared" si="0"/>
        <v>0</v>
      </c>
    </row>
    <row r="14" spans="2:257" x14ac:dyDescent="0.25">
      <c r="B14" s="153"/>
      <c r="C14" s="153" t="s">
        <v>258</v>
      </c>
      <c r="D14" s="182"/>
      <c r="E14" s="154">
        <f>SUM(E7:E13)</f>
        <v>0</v>
      </c>
      <c r="F14" s="154">
        <f>SUM(F7:F13)</f>
        <v>0</v>
      </c>
      <c r="G14" s="154">
        <f>SUM(G7:G13)</f>
        <v>0</v>
      </c>
      <c r="H14" s="154">
        <f>SUM(H7:H13)</f>
        <v>0</v>
      </c>
      <c r="I14" s="111"/>
      <c r="J14" s="142"/>
      <c r="K14" s="143"/>
      <c r="L14" s="144"/>
      <c r="M14" s="144"/>
      <c r="N14" s="144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1"/>
      <c r="IL14" s="111"/>
      <c r="IM14" s="111"/>
      <c r="IN14" s="111"/>
      <c r="IO14" s="111"/>
      <c r="IP14" s="111"/>
      <c r="IQ14" s="111"/>
      <c r="IR14" s="111"/>
      <c r="IS14" s="111"/>
      <c r="IT14" s="111"/>
      <c r="IU14" s="111"/>
      <c r="IV14" s="111"/>
      <c r="IW14" s="111"/>
    </row>
    <row r="17" spans="2:14" x14ac:dyDescent="0.25">
      <c r="C17" s="227" t="s">
        <v>283</v>
      </c>
      <c r="D17" s="227"/>
      <c r="E17" s="227"/>
      <c r="F17" s="227"/>
      <c r="G17" s="227"/>
      <c r="H17" s="227"/>
    </row>
    <row r="19" spans="2:14" x14ac:dyDescent="0.25">
      <c r="B19" s="228" t="s">
        <v>2</v>
      </c>
      <c r="C19" s="228" t="s">
        <v>209</v>
      </c>
      <c r="D19" s="228" t="s">
        <v>247</v>
      </c>
      <c r="E19" s="181" t="s">
        <v>248</v>
      </c>
      <c r="F19" s="228" t="s">
        <v>249</v>
      </c>
      <c r="G19" s="228" t="s">
        <v>250</v>
      </c>
      <c r="H19" s="181" t="s">
        <v>248</v>
      </c>
    </row>
    <row r="20" spans="2:14" x14ac:dyDescent="0.25">
      <c r="B20" s="228"/>
      <c r="C20" s="228"/>
      <c r="D20" s="228"/>
      <c r="E20" s="148" t="s">
        <v>276</v>
      </c>
      <c r="F20" s="228"/>
      <c r="G20" s="228"/>
      <c r="H20" s="149" t="s">
        <v>277</v>
      </c>
    </row>
    <row r="21" spans="2:14" x14ac:dyDescent="0.25">
      <c r="B21" s="150">
        <v>1</v>
      </c>
      <c r="C21" s="151" t="s">
        <v>251</v>
      </c>
      <c r="D21" s="150"/>
      <c r="E21" s="152">
        <v>0</v>
      </c>
      <c r="F21" s="155"/>
      <c r="G21" s="156"/>
      <c r="H21" s="152">
        <f t="shared" ref="H21:H22" si="1">E21+F21-G21</f>
        <v>0</v>
      </c>
    </row>
    <row r="22" spans="2:14" x14ac:dyDescent="0.25">
      <c r="B22" s="150">
        <v>2</v>
      </c>
      <c r="C22" s="151" t="s">
        <v>252</v>
      </c>
      <c r="D22" s="150"/>
      <c r="E22" s="152"/>
      <c r="F22" s="155"/>
      <c r="G22" s="156"/>
      <c r="H22" s="152">
        <f t="shared" si="1"/>
        <v>0</v>
      </c>
    </row>
    <row r="23" spans="2:14" x14ac:dyDescent="0.25">
      <c r="B23" s="150">
        <v>3</v>
      </c>
      <c r="C23" s="151" t="s">
        <v>253</v>
      </c>
      <c r="D23" s="150"/>
      <c r="E23" s="152"/>
      <c r="F23" s="155"/>
      <c r="G23" s="156"/>
      <c r="H23" s="152">
        <f>E23+F23</f>
        <v>0</v>
      </c>
    </row>
    <row r="24" spans="2:14" x14ac:dyDescent="0.25">
      <c r="B24" s="150">
        <v>4</v>
      </c>
      <c r="C24" s="151" t="s">
        <v>254</v>
      </c>
      <c r="D24" s="150"/>
      <c r="E24" s="152"/>
      <c r="F24" s="157"/>
      <c r="G24" s="156"/>
      <c r="H24" s="152">
        <f t="shared" ref="H24:H28" si="2">E24+F24</f>
        <v>0</v>
      </c>
    </row>
    <row r="25" spans="2:14" x14ac:dyDescent="0.25">
      <c r="B25" s="150">
        <v>5</v>
      </c>
      <c r="C25" s="151" t="s">
        <v>255</v>
      </c>
      <c r="D25" s="150"/>
      <c r="E25" s="152"/>
      <c r="F25" s="157"/>
      <c r="G25" s="156"/>
      <c r="H25" s="152">
        <f t="shared" si="2"/>
        <v>0</v>
      </c>
    </row>
    <row r="26" spans="2:14" x14ac:dyDescent="0.25">
      <c r="B26" s="150">
        <v>6</v>
      </c>
      <c r="C26" s="151" t="s">
        <v>260</v>
      </c>
      <c r="D26" s="150"/>
      <c r="E26" s="152"/>
      <c r="F26" s="157"/>
      <c r="G26" s="156"/>
      <c r="H26" s="152">
        <f t="shared" si="2"/>
        <v>0</v>
      </c>
    </row>
    <row r="27" spans="2:14" x14ac:dyDescent="0.25">
      <c r="B27" s="150">
        <v>7</v>
      </c>
      <c r="C27" s="151" t="s">
        <v>259</v>
      </c>
      <c r="D27" s="150"/>
      <c r="E27" s="152"/>
      <c r="F27" s="157"/>
      <c r="G27" s="156"/>
      <c r="H27" s="152">
        <f t="shared" si="2"/>
        <v>0</v>
      </c>
    </row>
    <row r="28" spans="2:14" x14ac:dyDescent="0.25">
      <c r="B28" s="153"/>
      <c r="C28" s="153" t="s">
        <v>258</v>
      </c>
      <c r="D28" s="182"/>
      <c r="E28" s="158">
        <f>SUM(E21:E27)</f>
        <v>0</v>
      </c>
      <c r="F28" s="158">
        <f>F23+F24+F26</f>
        <v>0</v>
      </c>
      <c r="G28" s="158">
        <f>SUM(G21:G27)</f>
        <v>0</v>
      </c>
      <c r="H28" s="152">
        <f t="shared" si="2"/>
        <v>0</v>
      </c>
      <c r="J28" s="138"/>
      <c r="K28" s="138"/>
      <c r="L28" s="138"/>
      <c r="M28" s="138"/>
      <c r="N28" s="138"/>
    </row>
    <row r="30" spans="2:14" x14ac:dyDescent="0.25">
      <c r="F30" s="183"/>
      <c r="J30" s="138"/>
      <c r="K30" s="138"/>
      <c r="L30" s="138"/>
      <c r="M30" s="138"/>
      <c r="N30" s="138"/>
    </row>
    <row r="31" spans="2:14" x14ac:dyDescent="0.25">
      <c r="C31" s="227" t="s">
        <v>284</v>
      </c>
      <c r="D31" s="227"/>
      <c r="E31" s="227"/>
      <c r="F31" s="227"/>
      <c r="G31" s="227"/>
      <c r="H31" s="227"/>
      <c r="J31" s="138"/>
      <c r="K31" s="138"/>
      <c r="L31" s="138"/>
      <c r="M31" s="138"/>
      <c r="N31" s="138"/>
    </row>
    <row r="32" spans="2:14" x14ac:dyDescent="0.25">
      <c r="J32" s="138"/>
      <c r="K32" s="138"/>
      <c r="L32" s="138"/>
      <c r="M32" s="138"/>
      <c r="N32" s="138"/>
    </row>
    <row r="33" spans="2:14" x14ac:dyDescent="0.25">
      <c r="B33" s="228" t="s">
        <v>2</v>
      </c>
      <c r="C33" s="228" t="s">
        <v>209</v>
      </c>
      <c r="D33" s="228" t="s">
        <v>247</v>
      </c>
      <c r="E33" s="181" t="s">
        <v>248</v>
      </c>
      <c r="F33" s="228" t="s">
        <v>249</v>
      </c>
      <c r="G33" s="228" t="s">
        <v>250</v>
      </c>
      <c r="H33" s="181" t="s">
        <v>248</v>
      </c>
      <c r="J33" s="138"/>
      <c r="K33" s="138"/>
      <c r="L33" s="138"/>
      <c r="M33" s="138"/>
      <c r="N33" s="138"/>
    </row>
    <row r="34" spans="2:14" x14ac:dyDescent="0.25">
      <c r="B34" s="228"/>
      <c r="C34" s="228"/>
      <c r="D34" s="228"/>
      <c r="E34" s="148" t="s">
        <v>276</v>
      </c>
      <c r="F34" s="228"/>
      <c r="G34" s="228"/>
      <c r="H34" s="149" t="s">
        <v>277</v>
      </c>
      <c r="J34" s="138"/>
      <c r="K34" s="138"/>
      <c r="L34" s="138"/>
      <c r="M34" s="138"/>
      <c r="N34" s="138"/>
    </row>
    <row r="35" spans="2:14" x14ac:dyDescent="0.25">
      <c r="B35" s="150">
        <v>1</v>
      </c>
      <c r="C35" s="151" t="s">
        <v>251</v>
      </c>
      <c r="D35" s="150"/>
      <c r="E35" s="152">
        <f t="shared" ref="E35:H41" si="3">E7-E21</f>
        <v>0</v>
      </c>
      <c r="F35" s="152">
        <f t="shared" si="3"/>
        <v>0</v>
      </c>
      <c r="G35" s="156">
        <f t="shared" si="3"/>
        <v>0</v>
      </c>
      <c r="H35" s="152">
        <f t="shared" ref="H35:H36" si="4">E35+F35-G35</f>
        <v>0</v>
      </c>
      <c r="J35" s="138"/>
      <c r="K35" s="138"/>
      <c r="L35" s="138"/>
      <c r="M35" s="138"/>
      <c r="N35" s="138"/>
    </row>
    <row r="36" spans="2:14" x14ac:dyDescent="0.25">
      <c r="B36" s="150">
        <v>2</v>
      </c>
      <c r="C36" s="151" t="s">
        <v>252</v>
      </c>
      <c r="D36" s="150"/>
      <c r="E36" s="152">
        <f t="shared" si="3"/>
        <v>0</v>
      </c>
      <c r="F36" s="152">
        <f t="shared" si="3"/>
        <v>0</v>
      </c>
      <c r="G36" s="156">
        <f t="shared" si="3"/>
        <v>0</v>
      </c>
      <c r="H36" s="152">
        <f t="shared" si="4"/>
        <v>0</v>
      </c>
      <c r="J36" s="138"/>
      <c r="K36" s="138"/>
      <c r="L36" s="138"/>
      <c r="M36" s="138"/>
      <c r="N36" s="138"/>
    </row>
    <row r="37" spans="2:14" x14ac:dyDescent="0.25">
      <c r="B37" s="150">
        <v>3</v>
      </c>
      <c r="C37" s="151" t="s">
        <v>253</v>
      </c>
      <c r="D37" s="150"/>
      <c r="E37" s="152">
        <f t="shared" ref="E37" si="5">E9-E23</f>
        <v>0</v>
      </c>
      <c r="F37" s="152">
        <f>F9-F23</f>
        <v>0</v>
      </c>
      <c r="G37" s="156">
        <f t="shared" si="3"/>
        <v>0</v>
      </c>
      <c r="H37" s="152">
        <f>H9-H23</f>
        <v>0</v>
      </c>
      <c r="I37" s="183"/>
      <c r="J37" s="184"/>
      <c r="K37" s="138"/>
      <c r="L37" s="138"/>
      <c r="M37" s="138"/>
      <c r="N37" s="138" t="s">
        <v>280</v>
      </c>
    </row>
    <row r="38" spans="2:14" x14ac:dyDescent="0.25">
      <c r="B38" s="150">
        <v>4</v>
      </c>
      <c r="C38" s="151" t="s">
        <v>254</v>
      </c>
      <c r="D38" s="150"/>
      <c r="E38" s="152">
        <f t="shared" ref="E38" si="6">E10-E24</f>
        <v>0</v>
      </c>
      <c r="F38" s="152">
        <f>F10-F24</f>
        <v>0</v>
      </c>
      <c r="G38" s="156">
        <f t="shared" si="3"/>
        <v>0</v>
      </c>
      <c r="H38" s="152">
        <f t="shared" si="3"/>
        <v>0</v>
      </c>
      <c r="I38" s="183"/>
      <c r="J38" s="138"/>
      <c r="K38" s="138"/>
      <c r="L38" s="138"/>
      <c r="M38" s="138"/>
      <c r="N38" s="138"/>
    </row>
    <row r="39" spans="2:14" x14ac:dyDescent="0.25">
      <c r="B39" s="150">
        <v>5</v>
      </c>
      <c r="C39" s="151" t="s">
        <v>255</v>
      </c>
      <c r="D39" s="150"/>
      <c r="E39" s="152">
        <f t="shared" ref="E39" si="7">E11-E25</f>
        <v>0</v>
      </c>
      <c r="F39" s="152">
        <f t="shared" si="3"/>
        <v>0</v>
      </c>
      <c r="G39" s="156">
        <f t="shared" si="3"/>
        <v>0</v>
      </c>
      <c r="H39" s="152">
        <f t="shared" si="3"/>
        <v>0</v>
      </c>
      <c r="I39" s="183"/>
      <c r="J39" s="138"/>
      <c r="K39" s="138"/>
      <c r="L39" s="138"/>
      <c r="M39" s="138"/>
      <c r="N39" s="138"/>
    </row>
    <row r="40" spans="2:14" x14ac:dyDescent="0.25">
      <c r="B40" s="150">
        <v>6</v>
      </c>
      <c r="C40" s="151" t="s">
        <v>256</v>
      </c>
      <c r="D40" s="150"/>
      <c r="E40" s="152">
        <f t="shared" ref="E40" si="8">E12-E26</f>
        <v>0</v>
      </c>
      <c r="F40" s="152">
        <f t="shared" ref="F40" si="9">F12-F26</f>
        <v>0</v>
      </c>
      <c r="G40" s="156"/>
      <c r="H40" s="152">
        <f t="shared" ref="H40:H42" si="10">H12-H26</f>
        <v>0</v>
      </c>
      <c r="I40" s="183"/>
      <c r="J40" s="184"/>
      <c r="K40" s="138"/>
      <c r="L40" s="138"/>
      <c r="M40" s="138"/>
      <c r="N40" s="138"/>
    </row>
    <row r="41" spans="2:14" x14ac:dyDescent="0.25">
      <c r="B41" s="150">
        <v>7</v>
      </c>
      <c r="C41" s="151" t="s">
        <v>257</v>
      </c>
      <c r="D41" s="150"/>
      <c r="E41" s="152">
        <f t="shared" ref="E41" si="11">E13-E27</f>
        <v>0</v>
      </c>
      <c r="F41" s="152">
        <f t="shared" ref="F41" si="12">H13-H27</f>
        <v>0</v>
      </c>
      <c r="G41" s="156">
        <f t="shared" si="3"/>
        <v>0</v>
      </c>
      <c r="H41" s="152">
        <f t="shared" si="10"/>
        <v>0</v>
      </c>
      <c r="I41" s="183"/>
      <c r="J41" s="183"/>
      <c r="K41" s="138"/>
      <c r="L41" s="138"/>
      <c r="M41" s="138"/>
      <c r="N41" s="138"/>
    </row>
    <row r="42" spans="2:14" x14ac:dyDescent="0.25">
      <c r="B42" s="153"/>
      <c r="C42" s="153" t="s">
        <v>258</v>
      </c>
      <c r="D42" s="182"/>
      <c r="E42" s="158">
        <f>SUM(E35:E41)</f>
        <v>0</v>
      </c>
      <c r="F42" s="158">
        <f>SUM(F37:F41)</f>
        <v>0</v>
      </c>
      <c r="G42" s="158">
        <f>SUM(G35:G41)</f>
        <v>0</v>
      </c>
      <c r="H42" s="152">
        <f t="shared" si="10"/>
        <v>0</v>
      </c>
      <c r="I42" s="183"/>
      <c r="J42" s="138"/>
      <c r="K42" s="138"/>
      <c r="L42" s="138"/>
      <c r="M42" s="138"/>
      <c r="N42" s="138"/>
    </row>
    <row r="43" spans="2:14" x14ac:dyDescent="0.25">
      <c r="H43" s="145"/>
      <c r="I43" s="184"/>
    </row>
    <row r="44" spans="2:14" ht="56.25" customHeight="1" x14ac:dyDescent="0.25">
      <c r="C44" s="172" t="s">
        <v>246</v>
      </c>
      <c r="D44" s="21"/>
      <c r="E44" s="137"/>
      <c r="F44" s="173"/>
      <c r="G44" s="174" t="s">
        <v>245</v>
      </c>
      <c r="H44" s="173"/>
      <c r="I44" s="145"/>
      <c r="J44" s="138"/>
      <c r="K44" s="138"/>
      <c r="L44" s="138"/>
      <c r="M44" s="138"/>
      <c r="N44" s="138"/>
    </row>
    <row r="46" spans="2:14" x14ac:dyDescent="0.25">
      <c r="G46" s="146"/>
      <c r="J46" s="138"/>
      <c r="K46" s="138"/>
      <c r="L46" s="138"/>
      <c r="M46" s="138"/>
      <c r="N46" s="138"/>
    </row>
  </sheetData>
  <mergeCells count="18">
    <mergeCell ref="C3:H3"/>
    <mergeCell ref="B5:B6"/>
    <mergeCell ref="C5:C6"/>
    <mergeCell ref="D5:D6"/>
    <mergeCell ref="F5:F6"/>
    <mergeCell ref="G5:G6"/>
    <mergeCell ref="C17:H17"/>
    <mergeCell ref="B19:B20"/>
    <mergeCell ref="C19:C20"/>
    <mergeCell ref="D19:D20"/>
    <mergeCell ref="F19:F20"/>
    <mergeCell ref="G19:G20"/>
    <mergeCell ref="C31:H31"/>
    <mergeCell ref="B33:B34"/>
    <mergeCell ref="C33:C34"/>
    <mergeCell ref="D33:D34"/>
    <mergeCell ref="F33:F34"/>
    <mergeCell ref="G33:G34"/>
  </mergeCells>
  <printOptions horizontalCentered="1"/>
  <pageMargins left="0.5" right="0.5" top="0.75" bottom="0.75" header="0" footer="0"/>
  <pageSetup paperSize="9" scale="4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Kop.</vt:lpstr>
      <vt:lpstr>Aktivet</vt:lpstr>
      <vt:lpstr>Pasivet</vt:lpstr>
      <vt:lpstr>PASH</vt:lpstr>
      <vt:lpstr>Fluksi </vt:lpstr>
      <vt:lpstr>Kapitali</vt:lpstr>
      <vt:lpstr>AAM</vt:lpstr>
      <vt:lpstr>Aktivet!Print_Area</vt:lpstr>
      <vt:lpstr>'Fluksi '!Print_Area</vt:lpstr>
      <vt:lpstr>PASH!Print_Area</vt:lpstr>
      <vt:lpstr>Pasivet!Print_Area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HP</cp:lastModifiedBy>
  <cp:lastPrinted>2022-03-17T16:37:27Z</cp:lastPrinted>
  <dcterms:created xsi:type="dcterms:W3CDTF">2002-02-16T18:16:52Z</dcterms:created>
  <dcterms:modified xsi:type="dcterms:W3CDTF">2022-06-25T10:31:13Z</dcterms:modified>
</cp:coreProperties>
</file>