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Documents\Permbledhje Tatimore 2013\Energy Project\Te Ndryshme  2013\"/>
    </mc:Choice>
  </mc:AlternateContent>
  <bookViews>
    <workbookView xWindow="-15" yWindow="4725" windowWidth="12120" windowHeight="4770" tabRatio="823"/>
  </bookViews>
  <sheets>
    <sheet name="AAGJ 13" sheetId="35" r:id="rId1"/>
    <sheet name="Levi AAGJ " sheetId="36" r:id="rId2"/>
  </sheets>
  <calcPr calcId="152511"/>
</workbook>
</file>

<file path=xl/calcChain.xml><?xml version="1.0" encoding="utf-8"?>
<calcChain xmlns="http://schemas.openxmlformats.org/spreadsheetml/2006/main">
  <c r="F43" i="35" l="1"/>
  <c r="F42" i="35"/>
  <c r="F44" i="35" l="1"/>
  <c r="E29" i="35"/>
  <c r="F45" i="35" s="1"/>
  <c r="D29" i="35"/>
  <c r="D28" i="35"/>
  <c r="D27" i="35"/>
  <c r="D26" i="35"/>
  <c r="F11" i="35"/>
  <c r="F10" i="35"/>
  <c r="E12" i="35"/>
  <c r="E44" i="35" s="1"/>
  <c r="E11" i="35"/>
  <c r="E43" i="35" s="1"/>
  <c r="M12" i="36"/>
  <c r="F13" i="36"/>
  <c r="L13" i="36" s="1"/>
  <c r="M13" i="36" s="1"/>
  <c r="E10" i="35"/>
  <c r="E42" i="35" s="1"/>
  <c r="D12" i="35"/>
  <c r="D44" i="35" s="1"/>
  <c r="D11" i="35"/>
  <c r="D10" i="35"/>
  <c r="M11" i="36"/>
  <c r="L12" i="36"/>
  <c r="C18" i="36"/>
  <c r="H18" i="36"/>
  <c r="M17" i="36"/>
  <c r="L14" i="36"/>
  <c r="M14" i="36" s="1"/>
  <c r="L15" i="36"/>
  <c r="M15" i="36" s="1"/>
  <c r="L16" i="36"/>
  <c r="M16" i="36" s="1"/>
  <c r="L11" i="36"/>
  <c r="K18" i="36"/>
  <c r="K12" i="36"/>
  <c r="K13" i="36"/>
  <c r="K14" i="36"/>
  <c r="K15" i="36"/>
  <c r="K11" i="36"/>
  <c r="J18" i="36"/>
  <c r="I18" i="36"/>
  <c r="G18" i="36"/>
  <c r="E18" i="36"/>
  <c r="D18" i="36"/>
  <c r="D43" i="35" l="1"/>
  <c r="D42" i="35"/>
  <c r="F18" i="36"/>
  <c r="D13" i="35"/>
  <c r="D45" i="35" s="1"/>
  <c r="L18" i="36"/>
  <c r="M18" i="36"/>
  <c r="G40" i="35"/>
  <c r="F41" i="35" l="1"/>
  <c r="G41" i="35" s="1"/>
  <c r="G10" i="35"/>
  <c r="D49" i="35"/>
  <c r="G48" i="35"/>
  <c r="G47" i="35"/>
  <c r="G46" i="35"/>
  <c r="E41" i="35"/>
  <c r="E40" i="35"/>
  <c r="F33" i="35"/>
  <c r="E33" i="35"/>
  <c r="D33" i="35"/>
  <c r="G32" i="35"/>
  <c r="G31" i="35"/>
  <c r="G30" i="35"/>
  <c r="G29" i="35"/>
  <c r="G28" i="35"/>
  <c r="G27" i="35"/>
  <c r="G26" i="35"/>
  <c r="G25" i="35"/>
  <c r="G24" i="35"/>
  <c r="F17" i="35"/>
  <c r="D17" i="35"/>
  <c r="G16" i="35"/>
  <c r="G15" i="35"/>
  <c r="G14" i="35"/>
  <c r="G11" i="35"/>
  <c r="G9" i="35"/>
  <c r="G8" i="35"/>
  <c r="G42" i="35" l="1"/>
  <c r="G12" i="35"/>
  <c r="G13" i="35"/>
  <c r="F49" i="35"/>
  <c r="G43" i="35"/>
  <c r="G45" i="35"/>
  <c r="G33" i="35"/>
  <c r="E49" i="35"/>
  <c r="G44" i="35"/>
  <c r="E17" i="35"/>
  <c r="G49" i="35" l="1"/>
  <c r="G17" i="35"/>
</calcChain>
</file>

<file path=xl/sharedStrings.xml><?xml version="1.0" encoding="utf-8"?>
<sst xmlns="http://schemas.openxmlformats.org/spreadsheetml/2006/main" count="73" uniqueCount="41">
  <si>
    <t>Nr</t>
  </si>
  <si>
    <t>Toka</t>
  </si>
  <si>
    <t>Emertimi</t>
  </si>
  <si>
    <t>Makineri,paisje</t>
  </si>
  <si>
    <t>Sasia</t>
  </si>
  <si>
    <t>Gjendje</t>
  </si>
  <si>
    <t>Shtesa</t>
  </si>
  <si>
    <t>Pakesime</t>
  </si>
  <si>
    <t>Mjete transporti</t>
  </si>
  <si>
    <t xml:space="preserve">             TOTALI</t>
  </si>
  <si>
    <t>Ndertime</t>
  </si>
  <si>
    <t>Administratori</t>
  </si>
  <si>
    <t>kompjuterike</t>
  </si>
  <si>
    <t>Zyre</t>
  </si>
  <si>
    <t>Makineri,paisje,vegla</t>
  </si>
  <si>
    <t>shitje</t>
  </si>
  <si>
    <t xml:space="preserve">Mjete Transporti </t>
  </si>
  <si>
    <t xml:space="preserve">Totali </t>
  </si>
  <si>
    <t xml:space="preserve">Shtesa </t>
  </si>
  <si>
    <t>Aktivet Afatgjata Materiale  me vlere fillestare   2013</t>
  </si>
  <si>
    <t>Vlera Kontabel Neto e A.A.Materiale  2013</t>
  </si>
  <si>
    <t>Amortizimi A.A.Materiale   2013</t>
  </si>
  <si>
    <t xml:space="preserve">Shoqeria__Energy Project </t>
  </si>
  <si>
    <t>NIPTI____K81421038P</t>
  </si>
  <si>
    <t>Shkelqim Beshiri</t>
  </si>
  <si>
    <t xml:space="preserve">Periudha </t>
  </si>
  <si>
    <t xml:space="preserve">Instalime Teknike </t>
  </si>
  <si>
    <t xml:space="preserve">Mobilje dhe Pajisje Zyre </t>
  </si>
  <si>
    <t xml:space="preserve">Pajisje Informatike </t>
  </si>
  <si>
    <t xml:space="preserve">Te Tjera </t>
  </si>
  <si>
    <t xml:space="preserve">Blerje </t>
  </si>
  <si>
    <t xml:space="preserve">Amortizimi </t>
  </si>
  <si>
    <t xml:space="preserve">Emertimi AAGJ </t>
  </si>
  <si>
    <t>Blerje</t>
  </si>
  <si>
    <t xml:space="preserve">Shitjet </t>
  </si>
  <si>
    <t xml:space="preserve">Am Akumuluar </t>
  </si>
  <si>
    <t xml:space="preserve">Vl Fillestare </t>
  </si>
  <si>
    <t xml:space="preserve">Vl Mbetur </t>
  </si>
  <si>
    <t xml:space="preserve">Evidence Analitike e levizjes se AAGJ 2009- 2013 </t>
  </si>
  <si>
    <t xml:space="preserve">Energy Project shpk </t>
  </si>
  <si>
    <t>Nipt- K81421038P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</si>
</sst>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L_e_k_-;\-* #,##0.00_L_e_k_-;_-* &quot;-&quot;??_L_e_k_-;_-@_-"/>
    <numFmt numFmtId="165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Border="1"/>
    <xf numFmtId="0" fontId="4" fillId="0" borderId="1" xfId="0" applyFont="1" applyBorder="1"/>
    <xf numFmtId="0" fontId="0" fillId="0" borderId="1" xfId="0" applyBorder="1"/>
    <xf numFmtId="0" fontId="4" fillId="0" borderId="0" xfId="0" applyFont="1"/>
    <xf numFmtId="0" fontId="3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1" fillId="0" borderId="1" xfId="1" applyNumberFormat="1" applyBorder="1"/>
    <xf numFmtId="3" fontId="0" fillId="0" borderId="0" xfId="0" applyNumberFormat="1"/>
    <xf numFmtId="3" fontId="0" fillId="0" borderId="0" xfId="0" applyNumberFormat="1" applyBorder="1"/>
    <xf numFmtId="3" fontId="4" fillId="0" borderId="0" xfId="0" applyNumberFormat="1" applyFont="1" applyBorder="1"/>
    <xf numFmtId="14" fontId="3" fillId="0" borderId="3" xfId="0" applyNumberFormat="1" applyFont="1" applyBorder="1" applyAlignment="1">
      <alignment horizontal="center"/>
    </xf>
    <xf numFmtId="1" fontId="0" fillId="0" borderId="0" xfId="0" applyNumberFormat="1"/>
    <xf numFmtId="0" fontId="7" fillId="0" borderId="0" xfId="0" applyFont="1"/>
    <xf numFmtId="3" fontId="1" fillId="0" borderId="0" xfId="1" applyNumberFormat="1" applyFill="1" applyBorder="1"/>
    <xf numFmtId="0" fontId="0" fillId="0" borderId="2" xfId="0" applyBorder="1" applyAlignment="1">
      <alignment horizontal="center"/>
    </xf>
    <xf numFmtId="0" fontId="0" fillId="0" borderId="2" xfId="0" applyBorder="1"/>
    <xf numFmtId="3" fontId="1" fillId="0" borderId="2" xfId="1" applyNumberFormat="1" applyBorder="1"/>
    <xf numFmtId="0" fontId="3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3" fontId="6" fillId="0" borderId="5" xfId="1" applyNumberFormat="1" applyFont="1" applyBorder="1" applyAlignment="1">
      <alignment vertical="center"/>
    </xf>
    <xf numFmtId="3" fontId="6" fillId="0" borderId="6" xfId="1" applyNumberFormat="1" applyFont="1" applyBorder="1" applyAlignment="1">
      <alignment vertical="center"/>
    </xf>
    <xf numFmtId="0" fontId="0" fillId="0" borderId="3" xfId="0" applyBorder="1" applyAlignment="1">
      <alignment horizontal="center"/>
    </xf>
    <xf numFmtId="3" fontId="1" fillId="0" borderId="3" xfId="1" applyNumberFormat="1" applyBorder="1"/>
    <xf numFmtId="165" fontId="1" fillId="0" borderId="1" xfId="2" applyNumberFormat="1" applyBorder="1"/>
    <xf numFmtId="165" fontId="3" fillId="0" borderId="1" xfId="2" applyNumberFormat="1" applyFont="1" applyBorder="1"/>
    <xf numFmtId="165" fontId="0" fillId="0" borderId="1" xfId="2" applyNumberFormat="1" applyFont="1" applyBorder="1"/>
    <xf numFmtId="0" fontId="8" fillId="0" borderId="0" xfId="0" applyFont="1" applyAlignment="1">
      <alignment horizontal="left" vertical="center"/>
    </xf>
    <xf numFmtId="0" fontId="3" fillId="0" borderId="0" xfId="0" applyFont="1"/>
    <xf numFmtId="0" fontId="5" fillId="0" borderId="0" xfId="0" applyFont="1"/>
    <xf numFmtId="165" fontId="0" fillId="0" borderId="0" xfId="2" applyNumberFormat="1" applyFont="1"/>
    <xf numFmtId="165" fontId="0" fillId="0" borderId="0" xfId="2" applyNumberFormat="1" applyFont="1" applyBorder="1"/>
    <xf numFmtId="165" fontId="5" fillId="0" borderId="0" xfId="2" applyNumberFormat="1" applyFont="1" applyBorder="1"/>
    <xf numFmtId="3" fontId="3" fillId="0" borderId="1" xfId="1" applyNumberFormat="1" applyFont="1" applyBorder="1"/>
    <xf numFmtId="0" fontId="5" fillId="0" borderId="1" xfId="0" applyFont="1" applyBorder="1"/>
    <xf numFmtId="43" fontId="0" fillId="0" borderId="0" xfId="0" applyNumberFormat="1"/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3" fontId="7" fillId="0" borderId="5" xfId="1" applyNumberFormat="1" applyFont="1" applyBorder="1" applyAlignment="1">
      <alignment vertical="center"/>
    </xf>
    <xf numFmtId="3" fontId="7" fillId="0" borderId="6" xfId="1" applyNumberFormat="1" applyFont="1" applyBorder="1" applyAlignment="1">
      <alignment vertical="center"/>
    </xf>
    <xf numFmtId="165" fontId="5" fillId="0" borderId="1" xfId="2" applyNumberFormat="1" applyFont="1" applyBorder="1"/>
    <xf numFmtId="0" fontId="5" fillId="0" borderId="1" xfId="0" applyFont="1" applyBorder="1" applyAlignment="1">
      <alignment horizontal="center"/>
    </xf>
    <xf numFmtId="0" fontId="1" fillId="0" borderId="0" xfId="0" applyFont="1"/>
    <xf numFmtId="0" fontId="5" fillId="0" borderId="1" xfId="0" applyFont="1" applyBorder="1" applyAlignment="1">
      <alignment wrapText="1"/>
    </xf>
    <xf numFmtId="165" fontId="1" fillId="0" borderId="1" xfId="0" applyNumberFormat="1" applyFont="1" applyBorder="1"/>
    <xf numFmtId="165" fontId="0" fillId="0" borderId="1" xfId="0" applyNumberFormat="1" applyBorder="1"/>
    <xf numFmtId="165" fontId="1" fillId="0" borderId="1" xfId="2" applyNumberFormat="1" applyFont="1" applyBorder="1"/>
    <xf numFmtId="0" fontId="9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</cellXfs>
  <cellStyles count="3">
    <cellStyle name="Comma" xfId="2" builtinId="3"/>
    <cellStyle name="Comma_21.Aktivet Afatgjata Materiale  09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workbookViewId="0">
      <selection activeCell="E14" sqref="E14"/>
    </sheetView>
  </sheetViews>
  <sheetFormatPr defaultRowHeight="12.75" x14ac:dyDescent="0.2"/>
  <cols>
    <col min="1" max="1" width="5.140625" customWidth="1"/>
    <col min="2" max="2" width="21.140625" customWidth="1"/>
    <col min="3" max="3" width="9.42578125" customWidth="1"/>
    <col min="4" max="4" width="14.140625" customWidth="1"/>
    <col min="5" max="5" width="14.5703125" customWidth="1"/>
    <col min="6" max="6" width="15.85546875" customWidth="1"/>
    <col min="7" max="7" width="13.42578125" customWidth="1"/>
    <col min="8" max="8" width="10" bestFit="1" customWidth="1"/>
    <col min="9" max="9" width="12.28515625" bestFit="1" customWidth="1"/>
    <col min="10" max="10" width="11.28515625" bestFit="1" customWidth="1"/>
    <col min="12" max="12" width="12.28515625" customWidth="1"/>
  </cols>
  <sheetData>
    <row r="1" spans="1:11" ht="15.75" x14ac:dyDescent="0.2">
      <c r="B1" s="28" t="s">
        <v>22</v>
      </c>
      <c r="C1" s="29"/>
    </row>
    <row r="2" spans="1:11" x14ac:dyDescent="0.2">
      <c r="B2" s="30" t="s">
        <v>23</v>
      </c>
      <c r="C2" s="29"/>
    </row>
    <row r="3" spans="1:11" x14ac:dyDescent="0.2">
      <c r="B3" s="13"/>
    </row>
    <row r="4" spans="1:11" ht="15.75" x14ac:dyDescent="0.25">
      <c r="B4" s="48" t="s">
        <v>19</v>
      </c>
      <c r="C4" s="48"/>
      <c r="D4" s="48"/>
      <c r="E4" s="48"/>
      <c r="F4" s="48"/>
      <c r="G4" s="48"/>
    </row>
    <row r="5" spans="1:11" x14ac:dyDescent="0.2">
      <c r="F5" t="s">
        <v>15</v>
      </c>
      <c r="I5" s="31"/>
      <c r="J5" s="31"/>
      <c r="K5" s="31"/>
    </row>
    <row r="6" spans="1:11" x14ac:dyDescent="0.2">
      <c r="A6" s="49" t="s">
        <v>0</v>
      </c>
      <c r="B6" s="51" t="s">
        <v>2</v>
      </c>
      <c r="C6" s="49" t="s">
        <v>4</v>
      </c>
      <c r="D6" s="5" t="s">
        <v>5</v>
      </c>
      <c r="E6" s="49" t="s">
        <v>6</v>
      </c>
      <c r="F6" s="49" t="s">
        <v>7</v>
      </c>
      <c r="G6" s="5" t="s">
        <v>5</v>
      </c>
      <c r="I6" s="31"/>
      <c r="J6" s="31"/>
      <c r="K6" s="31"/>
    </row>
    <row r="7" spans="1:11" x14ac:dyDescent="0.2">
      <c r="A7" s="50"/>
      <c r="B7" s="52"/>
      <c r="C7" s="50"/>
      <c r="D7" s="11">
        <v>41275</v>
      </c>
      <c r="E7" s="50"/>
      <c r="F7" s="50"/>
      <c r="G7" s="11">
        <v>41639</v>
      </c>
      <c r="H7" s="1"/>
      <c r="I7" s="31"/>
      <c r="J7" s="31"/>
      <c r="K7" s="31"/>
    </row>
    <row r="8" spans="1:11" x14ac:dyDescent="0.2">
      <c r="A8" s="6">
        <v>1</v>
      </c>
      <c r="B8" s="2" t="s">
        <v>1</v>
      </c>
      <c r="C8" s="6"/>
      <c r="D8" s="7"/>
      <c r="E8" s="7"/>
      <c r="F8" s="7"/>
      <c r="G8" s="7">
        <f t="shared" ref="G8:G16" si="0">D8+E8-F8</f>
        <v>0</v>
      </c>
      <c r="H8" s="1"/>
      <c r="I8" s="31"/>
      <c r="J8" s="31"/>
      <c r="K8" s="31"/>
    </row>
    <row r="9" spans="1:11" x14ac:dyDescent="0.2">
      <c r="A9" s="6">
        <v>2</v>
      </c>
      <c r="B9" s="4" t="s">
        <v>10</v>
      </c>
      <c r="C9" s="23"/>
      <c r="D9" s="24"/>
      <c r="E9" s="24"/>
      <c r="F9" s="24"/>
      <c r="G9" s="24">
        <f t="shared" si="0"/>
        <v>0</v>
      </c>
      <c r="H9" s="10"/>
      <c r="I9" s="31"/>
      <c r="J9" s="31"/>
      <c r="K9" s="31"/>
    </row>
    <row r="10" spans="1:11" x14ac:dyDescent="0.2">
      <c r="A10" s="6">
        <v>3</v>
      </c>
      <c r="B10" s="2" t="s">
        <v>3</v>
      </c>
      <c r="C10" s="6">
        <v>14</v>
      </c>
      <c r="D10" s="7">
        <f>'Levi AAGJ '!C11+'Levi AAGJ '!D11+'Levi AAGJ '!F11</f>
        <v>3696007</v>
      </c>
      <c r="E10" s="7">
        <f>'Levi AAGJ '!H11</f>
        <v>37297209.950000003</v>
      </c>
      <c r="F10" s="7">
        <f>'Levi AAGJ '!J11</f>
        <v>0</v>
      </c>
      <c r="G10" s="7">
        <f t="shared" si="0"/>
        <v>40993216.950000003</v>
      </c>
      <c r="H10" s="10"/>
      <c r="I10" s="31"/>
      <c r="J10" s="31"/>
      <c r="K10" s="31"/>
    </row>
    <row r="11" spans="1:11" x14ac:dyDescent="0.2">
      <c r="A11" s="6">
        <v>4</v>
      </c>
      <c r="B11" s="2" t="s">
        <v>8</v>
      </c>
      <c r="C11" s="6">
        <v>12</v>
      </c>
      <c r="D11" s="7">
        <f>'Levi AAGJ '!C12+'Levi AAGJ '!D12+'Levi AAGJ '!F12</f>
        <v>4138800</v>
      </c>
      <c r="E11" s="7">
        <f>'Levi AAGJ '!H12</f>
        <v>9948542</v>
      </c>
      <c r="F11" s="7">
        <f>'Levi AAGJ '!J12</f>
        <v>1724500</v>
      </c>
      <c r="G11" s="7">
        <f t="shared" si="0"/>
        <v>12362842</v>
      </c>
      <c r="H11" s="10"/>
      <c r="I11" s="31"/>
      <c r="J11" s="31"/>
      <c r="K11" s="31"/>
    </row>
    <row r="12" spans="1:11" x14ac:dyDescent="0.2">
      <c r="A12" s="6">
        <v>5</v>
      </c>
      <c r="B12" s="2" t="s">
        <v>12</v>
      </c>
      <c r="C12" s="6">
        <v>9</v>
      </c>
      <c r="D12" s="7">
        <f>'Levi AAGJ '!C15+'Levi AAGJ '!D15+'Levi AAGJ '!F15</f>
        <v>200835</v>
      </c>
      <c r="E12" s="26">
        <f>'Levi AAGJ '!H15</f>
        <v>300402</v>
      </c>
      <c r="F12" s="25"/>
      <c r="G12" s="25">
        <f t="shared" si="0"/>
        <v>501237</v>
      </c>
      <c r="H12" s="10"/>
      <c r="I12" s="31"/>
      <c r="J12" s="31"/>
      <c r="K12" s="31"/>
    </row>
    <row r="13" spans="1:11" x14ac:dyDescent="0.2">
      <c r="A13" s="6">
        <v>1</v>
      </c>
      <c r="B13" s="2" t="s">
        <v>13</v>
      </c>
      <c r="C13" s="6"/>
      <c r="D13" s="7">
        <f>'Levi AAGJ '!C13+'Levi AAGJ '!D13+'Levi AAGJ '!F13+'Levi AAGJ '!C14+'Levi AAGJ '!D14+'Levi AAGJ '!F14</f>
        <v>1981101</v>
      </c>
      <c r="E13" s="25">
        <v>312000</v>
      </c>
      <c r="F13" s="25"/>
      <c r="G13" s="25">
        <f t="shared" si="0"/>
        <v>2293101</v>
      </c>
      <c r="H13" s="10"/>
      <c r="I13" s="31"/>
      <c r="J13" s="31"/>
      <c r="K13" s="31"/>
    </row>
    <row r="14" spans="1:11" x14ac:dyDescent="0.2">
      <c r="A14" s="6">
        <v>2</v>
      </c>
      <c r="B14" s="3"/>
      <c r="C14" s="6"/>
      <c r="D14" s="7"/>
      <c r="E14" s="25"/>
      <c r="F14" s="25"/>
      <c r="G14" s="25">
        <f t="shared" si="0"/>
        <v>0</v>
      </c>
      <c r="H14" s="1"/>
      <c r="I14" s="31"/>
      <c r="J14" s="31"/>
      <c r="K14" s="31"/>
    </row>
    <row r="15" spans="1:11" x14ac:dyDescent="0.2">
      <c r="A15" s="6">
        <v>3</v>
      </c>
      <c r="B15" s="3"/>
      <c r="C15" s="6"/>
      <c r="D15" s="7"/>
      <c r="E15" s="25"/>
      <c r="F15" s="25"/>
      <c r="G15" s="25">
        <f t="shared" si="0"/>
        <v>0</v>
      </c>
      <c r="H15" s="1"/>
      <c r="I15" s="31"/>
      <c r="J15" s="31"/>
      <c r="K15" s="31"/>
    </row>
    <row r="16" spans="1:11" ht="13.5" thickBot="1" x14ac:dyDescent="0.25">
      <c r="A16" s="15">
        <v>4</v>
      </c>
      <c r="B16" s="16"/>
      <c r="C16" s="15"/>
      <c r="D16" s="17"/>
      <c r="E16" s="17"/>
      <c r="F16" s="17"/>
      <c r="G16" s="17">
        <f t="shared" si="0"/>
        <v>0</v>
      </c>
      <c r="H16" s="1"/>
      <c r="I16" s="31"/>
      <c r="J16" s="31"/>
      <c r="K16" s="31"/>
    </row>
    <row r="17" spans="1:11" ht="13.5" thickBot="1" x14ac:dyDescent="0.25">
      <c r="A17" s="18"/>
      <c r="B17" s="19" t="s">
        <v>9</v>
      </c>
      <c r="C17" s="20"/>
      <c r="D17" s="21">
        <f>SUM(D8:D16)</f>
        <v>10016743</v>
      </c>
      <c r="E17" s="21">
        <f>SUM(E8:E16)</f>
        <v>47858153.950000003</v>
      </c>
      <c r="F17" s="21">
        <f>SUM(F8:F16)</f>
        <v>1724500</v>
      </c>
      <c r="G17" s="22">
        <f>SUM(G8:G16)</f>
        <v>56150396.950000003</v>
      </c>
      <c r="I17" s="31"/>
      <c r="J17" s="31"/>
      <c r="K17" s="31"/>
    </row>
    <row r="18" spans="1:11" x14ac:dyDescent="0.2">
      <c r="I18" s="31"/>
      <c r="J18" s="31"/>
      <c r="K18" s="31"/>
    </row>
    <row r="19" spans="1:11" x14ac:dyDescent="0.2">
      <c r="I19" s="31"/>
      <c r="J19" s="31"/>
      <c r="K19" s="31"/>
    </row>
    <row r="20" spans="1:11" ht="15.75" x14ac:dyDescent="0.25">
      <c r="B20" s="48" t="s">
        <v>21</v>
      </c>
      <c r="C20" s="48"/>
      <c r="D20" s="48"/>
      <c r="E20" s="48"/>
      <c r="F20" s="48"/>
      <c r="G20" s="48"/>
      <c r="I20" s="31"/>
      <c r="J20" s="31"/>
      <c r="K20" s="31"/>
    </row>
    <row r="21" spans="1:11" x14ac:dyDescent="0.2">
      <c r="I21" s="31"/>
      <c r="J21" s="31"/>
      <c r="K21" s="31"/>
    </row>
    <row r="22" spans="1:11" x14ac:dyDescent="0.2">
      <c r="A22" s="49" t="s">
        <v>0</v>
      </c>
      <c r="B22" s="51" t="s">
        <v>2</v>
      </c>
      <c r="C22" s="49" t="s">
        <v>4</v>
      </c>
      <c r="D22" s="5" t="s">
        <v>5</v>
      </c>
      <c r="E22" s="53" t="s">
        <v>18</v>
      </c>
      <c r="F22" s="49" t="s">
        <v>7</v>
      </c>
      <c r="G22" s="5" t="s">
        <v>5</v>
      </c>
      <c r="I22" s="31"/>
      <c r="J22" s="31"/>
      <c r="K22" s="31"/>
    </row>
    <row r="23" spans="1:11" x14ac:dyDescent="0.2">
      <c r="A23" s="50"/>
      <c r="B23" s="52"/>
      <c r="C23" s="50"/>
      <c r="D23" s="11">
        <v>41275</v>
      </c>
      <c r="E23" s="54"/>
      <c r="F23" s="50"/>
      <c r="G23" s="11">
        <v>41639</v>
      </c>
      <c r="I23" s="31"/>
      <c r="J23" s="31"/>
      <c r="K23" s="31"/>
    </row>
    <row r="24" spans="1:11" x14ac:dyDescent="0.2">
      <c r="A24" s="6">
        <v>1</v>
      </c>
      <c r="B24" s="2" t="s">
        <v>1</v>
      </c>
      <c r="C24" s="6"/>
      <c r="D24" s="7">
        <v>0</v>
      </c>
      <c r="E24" s="7">
        <v>0</v>
      </c>
      <c r="F24" s="7"/>
      <c r="G24" s="7">
        <f t="shared" ref="G24" si="1">D24+E24</f>
        <v>0</v>
      </c>
      <c r="I24" s="31"/>
      <c r="J24" s="31"/>
      <c r="K24" s="31"/>
    </row>
    <row r="25" spans="1:11" x14ac:dyDescent="0.2">
      <c r="A25" s="6">
        <v>2</v>
      </c>
      <c r="B25" s="4" t="s">
        <v>10</v>
      </c>
      <c r="C25" s="6"/>
      <c r="D25" s="7">
        <v>0</v>
      </c>
      <c r="E25" s="7"/>
      <c r="F25" s="7"/>
      <c r="G25" s="7">
        <f>D25+E25</f>
        <v>0</v>
      </c>
      <c r="I25" s="31"/>
      <c r="J25" s="31"/>
      <c r="K25" s="31"/>
    </row>
    <row r="26" spans="1:11" x14ac:dyDescent="0.2">
      <c r="A26" s="6">
        <v>3</v>
      </c>
      <c r="B26" s="2" t="s">
        <v>14</v>
      </c>
      <c r="C26" s="6">
        <v>14</v>
      </c>
      <c r="D26" s="7">
        <f>'Levi AAGJ '!E11+'Levi AAGJ '!G11</f>
        <v>307944</v>
      </c>
      <c r="E26" s="27">
        <v>3501113</v>
      </c>
      <c r="F26" s="25"/>
      <c r="G26" s="7">
        <f>D26+E26-F26</f>
        <v>3809057</v>
      </c>
      <c r="I26" s="31"/>
      <c r="J26" s="31"/>
      <c r="K26" s="31"/>
    </row>
    <row r="27" spans="1:11" x14ac:dyDescent="0.2">
      <c r="A27" s="6">
        <v>4</v>
      </c>
      <c r="B27" s="2" t="s">
        <v>8</v>
      </c>
      <c r="C27" s="6">
        <v>12</v>
      </c>
      <c r="D27" s="7">
        <f>'Levi AAGJ '!E12+'Levi AAGJ '!G12</f>
        <v>1489968</v>
      </c>
      <c r="E27" s="25">
        <v>1160663</v>
      </c>
      <c r="F27" s="25"/>
      <c r="G27" s="7">
        <f t="shared" ref="G27:G29" si="2">D27+E27-F27</f>
        <v>2650631</v>
      </c>
      <c r="I27" s="31"/>
      <c r="J27" s="31"/>
      <c r="K27" s="31"/>
    </row>
    <row r="28" spans="1:11" x14ac:dyDescent="0.2">
      <c r="A28" s="6">
        <v>5</v>
      </c>
      <c r="B28" s="2" t="s">
        <v>12</v>
      </c>
      <c r="C28" s="6">
        <v>9</v>
      </c>
      <c r="D28" s="7">
        <f>'Levi AAGJ '!E15+'Levi AAGJ '!G15</f>
        <v>0</v>
      </c>
      <c r="E28" s="27"/>
      <c r="F28" s="25"/>
      <c r="G28" s="7">
        <f t="shared" si="2"/>
        <v>0</v>
      </c>
      <c r="I28" s="31"/>
      <c r="J28" s="31"/>
      <c r="K28" s="31"/>
    </row>
    <row r="29" spans="1:11" x14ac:dyDescent="0.2">
      <c r="A29" s="6">
        <v>1</v>
      </c>
      <c r="B29" s="2" t="s">
        <v>13</v>
      </c>
      <c r="C29" s="6"/>
      <c r="D29" s="7">
        <f>'Levi AAGJ '!E14+'Levi AAGJ '!G14</f>
        <v>506279</v>
      </c>
      <c r="E29" s="25">
        <f>'Levi AAGJ '!I14</f>
        <v>381019</v>
      </c>
      <c r="F29" s="25"/>
      <c r="G29" s="7">
        <f t="shared" si="2"/>
        <v>887298</v>
      </c>
      <c r="I29" s="31"/>
      <c r="J29" s="31"/>
      <c r="K29" s="31"/>
    </row>
    <row r="30" spans="1:11" x14ac:dyDescent="0.2">
      <c r="A30" s="6">
        <v>2</v>
      </c>
      <c r="B30" s="3"/>
      <c r="C30" s="6"/>
      <c r="D30" s="7"/>
      <c r="E30" s="25"/>
      <c r="F30" s="25"/>
      <c r="G30" s="7">
        <f>D30+E30-F30</f>
        <v>0</v>
      </c>
      <c r="I30" s="31"/>
      <c r="J30" s="31"/>
      <c r="K30" s="31"/>
    </row>
    <row r="31" spans="1:11" x14ac:dyDescent="0.2">
      <c r="A31" s="6">
        <v>3</v>
      </c>
      <c r="B31" s="3"/>
      <c r="C31" s="6"/>
      <c r="D31" s="7"/>
      <c r="E31" s="25"/>
      <c r="F31" s="25"/>
      <c r="G31" s="7">
        <f>D31+E31-F31</f>
        <v>0</v>
      </c>
      <c r="I31" s="31"/>
      <c r="J31" s="31"/>
      <c r="K31" s="31"/>
    </row>
    <row r="32" spans="1:11" ht="13.5" thickBot="1" x14ac:dyDescent="0.25">
      <c r="A32" s="15">
        <v>4</v>
      </c>
      <c r="B32" s="16"/>
      <c r="C32" s="15"/>
      <c r="D32" s="17"/>
      <c r="E32" s="17"/>
      <c r="F32" s="17"/>
      <c r="G32" s="17">
        <f>D32+E32-F32</f>
        <v>0</v>
      </c>
      <c r="I32" s="31"/>
      <c r="J32" s="31"/>
      <c r="K32" s="31"/>
    </row>
    <row r="33" spans="1:13" ht="13.5" thickBot="1" x14ac:dyDescent="0.25">
      <c r="A33" s="18"/>
      <c r="B33" s="19" t="s">
        <v>9</v>
      </c>
      <c r="C33" s="20"/>
      <c r="D33" s="21">
        <f>SUM(D24:D32)</f>
        <v>2304191</v>
      </c>
      <c r="E33" s="21">
        <f>SUM(E24:E32)</f>
        <v>5042795</v>
      </c>
      <c r="F33" s="21">
        <f>SUM(F24:F32)</f>
        <v>0</v>
      </c>
      <c r="G33" s="22">
        <f>SUM(G24:G32)</f>
        <v>7346986</v>
      </c>
      <c r="H33" s="12"/>
      <c r="I33" s="31"/>
      <c r="J33" s="31"/>
      <c r="K33" s="31"/>
    </row>
    <row r="34" spans="1:13" x14ac:dyDescent="0.2">
      <c r="G34" s="12"/>
      <c r="I34" s="31"/>
      <c r="J34" s="31"/>
      <c r="K34" s="31"/>
    </row>
    <row r="35" spans="1:13" x14ac:dyDescent="0.2">
      <c r="I35" s="31"/>
      <c r="J35" s="31"/>
      <c r="K35" s="31"/>
    </row>
    <row r="36" spans="1:13" ht="15.75" x14ac:dyDescent="0.25">
      <c r="B36" s="48" t="s">
        <v>20</v>
      </c>
      <c r="C36" s="48"/>
      <c r="D36" s="48"/>
      <c r="E36" s="48"/>
      <c r="F36" s="48"/>
      <c r="G36" s="48"/>
      <c r="I36" s="31"/>
      <c r="J36" s="31"/>
      <c r="K36" s="31"/>
    </row>
    <row r="37" spans="1:13" x14ac:dyDescent="0.2">
      <c r="I37" s="31"/>
      <c r="J37" s="31"/>
      <c r="K37" s="31"/>
    </row>
    <row r="38" spans="1:13" x14ac:dyDescent="0.2">
      <c r="A38" s="49" t="s">
        <v>0</v>
      </c>
      <c r="B38" s="51" t="s">
        <v>2</v>
      </c>
      <c r="C38" s="49" t="s">
        <v>4</v>
      </c>
      <c r="D38" s="5" t="s">
        <v>5</v>
      </c>
      <c r="E38" s="49" t="s">
        <v>6</v>
      </c>
      <c r="F38" s="49" t="s">
        <v>7</v>
      </c>
      <c r="G38" s="5" t="s">
        <v>5</v>
      </c>
      <c r="I38" s="31"/>
      <c r="J38" s="31"/>
      <c r="K38" s="31"/>
      <c r="L38" s="31"/>
    </row>
    <row r="39" spans="1:13" x14ac:dyDescent="0.2">
      <c r="A39" s="50"/>
      <c r="B39" s="52"/>
      <c r="C39" s="50"/>
      <c r="D39" s="11">
        <v>41275</v>
      </c>
      <c r="E39" s="50"/>
      <c r="F39" s="50"/>
      <c r="G39" s="11">
        <v>41639</v>
      </c>
      <c r="I39" s="31"/>
      <c r="J39" s="31"/>
      <c r="K39" s="31"/>
      <c r="L39" s="31"/>
    </row>
    <row r="40" spans="1:13" x14ac:dyDescent="0.2">
      <c r="A40" s="6">
        <v>1</v>
      </c>
      <c r="B40" s="4" t="s">
        <v>1</v>
      </c>
      <c r="C40" s="6"/>
      <c r="D40" s="7"/>
      <c r="E40" s="7">
        <f t="shared" ref="E40:E41" si="3">E8</f>
        <v>0</v>
      </c>
      <c r="F40" s="7"/>
      <c r="G40" s="34">
        <f>D40+E40-F40</f>
        <v>0</v>
      </c>
      <c r="I40" s="31"/>
      <c r="J40" s="31"/>
      <c r="K40" s="31"/>
      <c r="L40" s="31"/>
    </row>
    <row r="41" spans="1:13" x14ac:dyDescent="0.2">
      <c r="A41" s="6">
        <v>2</v>
      </c>
      <c r="B41" s="2" t="s">
        <v>10</v>
      </c>
      <c r="C41" s="6"/>
      <c r="D41" s="7"/>
      <c r="E41" s="7">
        <f t="shared" si="3"/>
        <v>0</v>
      </c>
      <c r="F41" s="7">
        <f>E25</f>
        <v>0</v>
      </c>
      <c r="G41" s="34">
        <f t="shared" ref="G41:G48" si="4">D41+E41-F41</f>
        <v>0</v>
      </c>
      <c r="I41" s="31"/>
      <c r="J41" s="31"/>
      <c r="K41" s="31"/>
      <c r="L41" s="32"/>
      <c r="M41" s="1"/>
    </row>
    <row r="42" spans="1:13" x14ac:dyDescent="0.2">
      <c r="A42" s="6">
        <v>3</v>
      </c>
      <c r="B42" s="2" t="s">
        <v>14</v>
      </c>
      <c r="C42" s="6">
        <v>14</v>
      </c>
      <c r="D42" s="7">
        <f>D10-D26</f>
        <v>3388063</v>
      </c>
      <c r="E42" s="27">
        <f>E10</f>
        <v>37297209.950000003</v>
      </c>
      <c r="F42" s="7">
        <f>E26</f>
        <v>3501113</v>
      </c>
      <c r="G42" s="7">
        <f>D42+E42-F42</f>
        <v>37184159.950000003</v>
      </c>
      <c r="I42" s="31"/>
      <c r="J42" s="31"/>
      <c r="K42" s="31"/>
      <c r="L42" s="32"/>
      <c r="M42" s="1"/>
    </row>
    <row r="43" spans="1:13" x14ac:dyDescent="0.2">
      <c r="A43" s="6">
        <v>4</v>
      </c>
      <c r="B43" s="2" t="s">
        <v>8</v>
      </c>
      <c r="C43" s="6">
        <v>12</v>
      </c>
      <c r="D43" s="7">
        <f>D11-D27</f>
        <v>2648832</v>
      </c>
      <c r="E43" s="27">
        <f t="shared" ref="E43:E44" si="5">E11</f>
        <v>9948542</v>
      </c>
      <c r="F43" s="7">
        <f>F11+E27</f>
        <v>2885163</v>
      </c>
      <c r="G43" s="7">
        <f t="shared" si="4"/>
        <v>9712211</v>
      </c>
      <c r="H43" s="8"/>
      <c r="I43" s="31"/>
      <c r="J43" s="31"/>
      <c r="K43" s="31"/>
      <c r="L43" s="32"/>
      <c r="M43" s="1"/>
    </row>
    <row r="44" spans="1:13" x14ac:dyDescent="0.2">
      <c r="A44" s="6">
        <v>5</v>
      </c>
      <c r="B44" s="2" t="s">
        <v>12</v>
      </c>
      <c r="C44" s="6">
        <v>9</v>
      </c>
      <c r="D44" s="7">
        <f>D12</f>
        <v>200835</v>
      </c>
      <c r="E44" s="27">
        <f t="shared" si="5"/>
        <v>300402</v>
      </c>
      <c r="F44" s="7">
        <f>E28:E28</f>
        <v>0</v>
      </c>
      <c r="G44" s="7">
        <f t="shared" si="4"/>
        <v>501237</v>
      </c>
      <c r="H44" s="8"/>
      <c r="I44" s="31"/>
      <c r="J44" s="31"/>
      <c r="K44" s="31"/>
      <c r="L44" s="32"/>
      <c r="M44" s="1"/>
    </row>
    <row r="45" spans="1:13" x14ac:dyDescent="0.2">
      <c r="A45" s="6">
        <v>1</v>
      </c>
      <c r="B45" s="2" t="s">
        <v>13</v>
      </c>
      <c r="C45" s="6"/>
      <c r="D45" s="7">
        <f>D13-D29</f>
        <v>1474822</v>
      </c>
      <c r="E45" s="27">
        <v>312000</v>
      </c>
      <c r="F45" s="7">
        <f>E29</f>
        <v>381019</v>
      </c>
      <c r="G45" s="7">
        <f t="shared" si="4"/>
        <v>1405803</v>
      </c>
      <c r="I45" s="31"/>
      <c r="J45" s="31"/>
      <c r="K45" s="31"/>
      <c r="L45" s="32"/>
      <c r="M45" s="1"/>
    </row>
    <row r="46" spans="1:13" x14ac:dyDescent="0.2">
      <c r="A46" s="6">
        <v>2</v>
      </c>
      <c r="B46" s="2"/>
      <c r="C46" s="6"/>
      <c r="D46" s="7"/>
      <c r="E46" s="7"/>
      <c r="F46" s="7"/>
      <c r="G46" s="7">
        <f t="shared" si="4"/>
        <v>0</v>
      </c>
      <c r="I46" s="31"/>
      <c r="J46" s="31"/>
      <c r="K46" s="31"/>
      <c r="L46" s="32"/>
      <c r="M46" s="1"/>
    </row>
    <row r="47" spans="1:13" x14ac:dyDescent="0.2">
      <c r="A47" s="6">
        <v>3</v>
      </c>
      <c r="B47" s="3"/>
      <c r="C47" s="6"/>
      <c r="D47" s="7"/>
      <c r="E47" s="7"/>
      <c r="F47" s="7"/>
      <c r="G47" s="7">
        <f t="shared" si="4"/>
        <v>0</v>
      </c>
      <c r="I47" s="31"/>
      <c r="J47" s="31"/>
      <c r="K47" s="31"/>
      <c r="L47" s="32"/>
      <c r="M47" s="1"/>
    </row>
    <row r="48" spans="1:13" ht="13.5" thickBot="1" x14ac:dyDescent="0.25">
      <c r="A48" s="15">
        <v>4</v>
      </c>
      <c r="B48" s="16"/>
      <c r="C48" s="15"/>
      <c r="D48" s="17"/>
      <c r="E48" s="17"/>
      <c r="F48" s="17"/>
      <c r="G48" s="17">
        <f t="shared" si="4"/>
        <v>0</v>
      </c>
      <c r="I48" s="31"/>
      <c r="J48" s="31"/>
      <c r="K48" s="31"/>
      <c r="L48" s="32"/>
      <c r="M48" s="1"/>
    </row>
    <row r="49" spans="1:13" ht="13.5" thickBot="1" x14ac:dyDescent="0.25">
      <c r="A49" s="18"/>
      <c r="B49" s="37" t="s">
        <v>9</v>
      </c>
      <c r="C49" s="38"/>
      <c r="D49" s="39">
        <f>SUM(D40:D48)</f>
        <v>7712552</v>
      </c>
      <c r="E49" s="39">
        <f>SUM(E40:E48)</f>
        <v>47858153.950000003</v>
      </c>
      <c r="F49" s="39">
        <f>SUM(F40:F48)</f>
        <v>6767295</v>
      </c>
      <c r="G49" s="40">
        <f>SUM(G40:G48)</f>
        <v>48803410.950000003</v>
      </c>
      <c r="I49" s="31"/>
      <c r="J49" s="31"/>
      <c r="K49" s="31"/>
      <c r="L49" s="33"/>
      <c r="M49" s="1"/>
    </row>
    <row r="50" spans="1:13" s="1" customFormat="1" x14ac:dyDescent="0.2">
      <c r="F50" s="9"/>
      <c r="G50" s="14"/>
      <c r="I50" s="32"/>
      <c r="J50" s="32"/>
      <c r="K50" s="32"/>
      <c r="L50" s="32"/>
    </row>
    <row r="51" spans="1:13" x14ac:dyDescent="0.2">
      <c r="D51" s="8"/>
      <c r="G51" s="8"/>
      <c r="I51" s="31"/>
      <c r="J51" s="31"/>
      <c r="K51" s="31"/>
      <c r="L51" s="32"/>
      <c r="M51" s="1"/>
    </row>
    <row r="52" spans="1:13" x14ac:dyDescent="0.2">
      <c r="D52" s="8"/>
      <c r="G52" s="8"/>
      <c r="H52" s="29"/>
      <c r="I52" s="36"/>
      <c r="L52" s="1"/>
      <c r="M52" s="1"/>
    </row>
    <row r="53" spans="1:13" ht="15.75" x14ac:dyDescent="0.25">
      <c r="D53" s="8"/>
      <c r="E53" s="55" t="s">
        <v>11</v>
      </c>
      <c r="F53" s="55"/>
      <c r="G53" s="55"/>
      <c r="L53" s="1"/>
      <c r="M53" s="1"/>
    </row>
    <row r="54" spans="1:13" ht="15.75" x14ac:dyDescent="0.25">
      <c r="E54" s="55" t="s">
        <v>24</v>
      </c>
      <c r="F54" s="55"/>
      <c r="G54" s="55"/>
    </row>
    <row r="55" spans="1:13" x14ac:dyDescent="0.2">
      <c r="D55" s="8"/>
    </row>
    <row r="56" spans="1:13" x14ac:dyDescent="0.2">
      <c r="D56" s="8"/>
    </row>
  </sheetData>
  <mergeCells count="20">
    <mergeCell ref="E53:G53"/>
    <mergeCell ref="E54:G54"/>
    <mergeCell ref="B36:G36"/>
    <mergeCell ref="A38:A39"/>
    <mergeCell ref="B38:B39"/>
    <mergeCell ref="C38:C39"/>
    <mergeCell ref="E38:E39"/>
    <mergeCell ref="F38:F39"/>
    <mergeCell ref="B20:G20"/>
    <mergeCell ref="A22:A23"/>
    <mergeCell ref="B22:B23"/>
    <mergeCell ref="C22:C23"/>
    <mergeCell ref="E22:E23"/>
    <mergeCell ref="F22:F23"/>
    <mergeCell ref="B4:G4"/>
    <mergeCell ref="A6:A7"/>
    <mergeCell ref="B6:B7"/>
    <mergeCell ref="C6:C7"/>
    <mergeCell ref="E6:E7"/>
    <mergeCell ref="F6:F7"/>
  </mergeCells>
  <pageMargins left="0.34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workbookViewId="0">
      <selection activeCell="C3" sqref="C3"/>
    </sheetView>
  </sheetViews>
  <sheetFormatPr defaultRowHeight="12.75" x14ac:dyDescent="0.2"/>
  <cols>
    <col min="2" max="2" width="21.42578125" customWidth="1"/>
    <col min="3" max="3" width="16.85546875" customWidth="1"/>
    <col min="4" max="5" width="13.7109375" customWidth="1"/>
    <col min="6" max="7" width="13.140625" customWidth="1"/>
    <col min="8" max="8" width="16.85546875" customWidth="1"/>
    <col min="9" max="9" width="13.42578125" customWidth="1"/>
    <col min="10" max="10" width="10.28515625" bestFit="1" customWidth="1"/>
    <col min="11" max="11" width="17.42578125" customWidth="1"/>
    <col min="12" max="12" width="14.7109375" customWidth="1"/>
    <col min="13" max="13" width="12.140625" customWidth="1"/>
  </cols>
  <sheetData>
    <row r="2" spans="1:13" x14ac:dyDescent="0.2">
      <c r="B2" s="43" t="s">
        <v>39</v>
      </c>
    </row>
    <row r="3" spans="1:13" x14ac:dyDescent="0.2">
      <c r="B3" s="43" t="s">
        <v>40</v>
      </c>
    </row>
    <row r="5" spans="1:13" x14ac:dyDescent="0.2">
      <c r="A5" s="30"/>
      <c r="B5" s="30" t="s">
        <v>38</v>
      </c>
      <c r="C5" s="30"/>
      <c r="D5" s="30"/>
    </row>
    <row r="8" spans="1:13" ht="20.25" customHeight="1" x14ac:dyDescent="0.2">
      <c r="A8" s="35" t="s">
        <v>0</v>
      </c>
      <c r="B8" s="42" t="s">
        <v>32</v>
      </c>
      <c r="C8" s="56" t="s">
        <v>25</v>
      </c>
      <c r="D8" s="56"/>
      <c r="E8" s="56"/>
      <c r="F8" s="56"/>
      <c r="G8" s="56"/>
      <c r="H8" s="56"/>
      <c r="I8" s="56"/>
      <c r="J8" s="56"/>
      <c r="K8" s="56"/>
      <c r="L8" s="35" t="s">
        <v>36</v>
      </c>
      <c r="M8" s="44" t="s">
        <v>37</v>
      </c>
    </row>
    <row r="9" spans="1:13" x14ac:dyDescent="0.2">
      <c r="A9" s="35"/>
      <c r="B9" s="35"/>
      <c r="C9" s="42">
        <v>2010</v>
      </c>
      <c r="D9" s="57">
        <v>2011</v>
      </c>
      <c r="E9" s="59"/>
      <c r="F9" s="57">
        <v>2012</v>
      </c>
      <c r="G9" s="59"/>
      <c r="H9" s="57">
        <v>2013</v>
      </c>
      <c r="I9" s="58"/>
      <c r="J9" s="59"/>
      <c r="K9" s="42" t="s">
        <v>35</v>
      </c>
      <c r="L9" s="35"/>
      <c r="M9" s="3"/>
    </row>
    <row r="10" spans="1:13" x14ac:dyDescent="0.2">
      <c r="A10" s="3"/>
      <c r="B10" s="3"/>
      <c r="C10" s="6" t="s">
        <v>30</v>
      </c>
      <c r="D10" s="6" t="s">
        <v>30</v>
      </c>
      <c r="E10" s="6" t="s">
        <v>31</v>
      </c>
      <c r="F10" s="6" t="s">
        <v>33</v>
      </c>
      <c r="G10" s="6" t="s">
        <v>31</v>
      </c>
      <c r="H10" s="6" t="s">
        <v>30</v>
      </c>
      <c r="I10" s="6" t="s">
        <v>31</v>
      </c>
      <c r="J10" s="6" t="s">
        <v>34</v>
      </c>
      <c r="K10" s="3"/>
      <c r="L10" s="35"/>
      <c r="M10" s="3"/>
    </row>
    <row r="11" spans="1:13" x14ac:dyDescent="0.2">
      <c r="A11" s="3">
        <v>1</v>
      </c>
      <c r="B11" s="3" t="s">
        <v>26</v>
      </c>
      <c r="C11" s="27"/>
      <c r="D11" s="27">
        <v>1063110</v>
      </c>
      <c r="E11" s="27">
        <v>89201</v>
      </c>
      <c r="F11" s="27">
        <v>2632897</v>
      </c>
      <c r="G11" s="27">
        <v>218743</v>
      </c>
      <c r="H11" s="47">
        <v>37297209.950000003</v>
      </c>
      <c r="I11" s="27">
        <v>2777459</v>
      </c>
      <c r="J11" s="27"/>
      <c r="K11" s="27">
        <f>E11+G11+I11</f>
        <v>3085403</v>
      </c>
      <c r="L11" s="45">
        <f>D11+F11+H11</f>
        <v>40993216.950000003</v>
      </c>
      <c r="M11" s="46">
        <f>L11-K11-J11</f>
        <v>37907813.950000003</v>
      </c>
    </row>
    <row r="12" spans="1:13" x14ac:dyDescent="0.2">
      <c r="A12" s="3">
        <v>2</v>
      </c>
      <c r="B12" s="3" t="s">
        <v>16</v>
      </c>
      <c r="C12" s="27">
        <v>4138800</v>
      </c>
      <c r="D12" s="27"/>
      <c r="E12" s="27">
        <v>827760</v>
      </c>
      <c r="F12" s="27"/>
      <c r="G12" s="27">
        <v>662208</v>
      </c>
      <c r="H12" s="27">
        <v>9948542</v>
      </c>
      <c r="I12" s="27">
        <v>596913</v>
      </c>
      <c r="J12" s="27">
        <v>1724500</v>
      </c>
      <c r="K12" s="27">
        <f t="shared" ref="K12:K15" si="0">E12+G12+I12</f>
        <v>2086881</v>
      </c>
      <c r="L12" s="45">
        <f>C12+D12+F12+H12</f>
        <v>14087342</v>
      </c>
      <c r="M12" s="46">
        <f>L12-K12-J12</f>
        <v>10275961</v>
      </c>
    </row>
    <row r="13" spans="1:13" x14ac:dyDescent="0.2">
      <c r="A13" s="3">
        <v>3</v>
      </c>
      <c r="B13" s="3" t="s">
        <v>27</v>
      </c>
      <c r="C13" s="27"/>
      <c r="D13" s="27">
        <v>632769</v>
      </c>
      <c r="E13" s="27"/>
      <c r="F13" s="27">
        <f>'Levi AAGJ '!J22</f>
        <v>0</v>
      </c>
      <c r="G13" s="27"/>
      <c r="H13" s="27">
        <v>260000</v>
      </c>
      <c r="I13" s="27"/>
      <c r="J13" s="27"/>
      <c r="K13" s="27">
        <f t="shared" si="0"/>
        <v>0</v>
      </c>
      <c r="L13" s="45">
        <f t="shared" ref="L13:L16" si="1">D13+F13+H13</f>
        <v>892769</v>
      </c>
      <c r="M13" s="46">
        <f t="shared" ref="M13:M17" si="2">L13-K13</f>
        <v>892769</v>
      </c>
    </row>
    <row r="14" spans="1:13" x14ac:dyDescent="0.2">
      <c r="A14" s="3">
        <v>4</v>
      </c>
      <c r="B14" s="3" t="s">
        <v>29</v>
      </c>
      <c r="C14" s="27"/>
      <c r="D14" s="27">
        <v>1105832</v>
      </c>
      <c r="E14" s="27">
        <v>70744</v>
      </c>
      <c r="F14" s="27">
        <v>242500</v>
      </c>
      <c r="G14" s="27">
        <v>435535</v>
      </c>
      <c r="H14" s="27"/>
      <c r="I14" s="27">
        <v>381019</v>
      </c>
      <c r="J14" s="27"/>
      <c r="K14" s="27">
        <f t="shared" si="0"/>
        <v>887298</v>
      </c>
      <c r="L14" s="45">
        <f t="shared" si="1"/>
        <v>1348332</v>
      </c>
      <c r="M14" s="46">
        <f t="shared" si="2"/>
        <v>461034</v>
      </c>
    </row>
    <row r="15" spans="1:13" x14ac:dyDescent="0.2">
      <c r="A15" s="3">
        <v>5</v>
      </c>
      <c r="B15" s="3" t="s">
        <v>28</v>
      </c>
      <c r="C15" s="27"/>
      <c r="D15" s="27">
        <v>200835</v>
      </c>
      <c r="E15" s="27"/>
      <c r="F15" s="27"/>
      <c r="G15" s="27"/>
      <c r="H15" s="27">
        <v>300402</v>
      </c>
      <c r="I15" s="27"/>
      <c r="J15" s="27"/>
      <c r="K15" s="27">
        <f t="shared" si="0"/>
        <v>0</v>
      </c>
      <c r="L15" s="45">
        <f t="shared" si="1"/>
        <v>501237</v>
      </c>
      <c r="M15" s="46">
        <f t="shared" si="2"/>
        <v>501237</v>
      </c>
    </row>
    <row r="16" spans="1:13" x14ac:dyDescent="0.2">
      <c r="A16" s="3"/>
      <c r="B16" s="3"/>
      <c r="C16" s="27"/>
      <c r="D16" s="27"/>
      <c r="E16" s="27"/>
      <c r="F16" s="27"/>
      <c r="G16" s="27"/>
      <c r="H16" s="27"/>
      <c r="I16" s="27"/>
      <c r="J16" s="27"/>
      <c r="K16" s="27"/>
      <c r="L16" s="45">
        <f t="shared" si="1"/>
        <v>0</v>
      </c>
      <c r="M16" s="46">
        <f t="shared" si="2"/>
        <v>0</v>
      </c>
    </row>
    <row r="17" spans="1:13" x14ac:dyDescent="0.2">
      <c r="A17" s="3"/>
      <c r="B17" s="3"/>
      <c r="C17" s="27"/>
      <c r="D17" s="27"/>
      <c r="E17" s="27"/>
      <c r="F17" s="27"/>
      <c r="G17" s="27"/>
      <c r="H17" s="27"/>
      <c r="I17" s="27"/>
      <c r="J17" s="27"/>
      <c r="K17" s="27"/>
      <c r="L17" s="41"/>
      <c r="M17" s="46">
        <f t="shared" si="2"/>
        <v>0</v>
      </c>
    </row>
    <row r="18" spans="1:13" ht="24" customHeight="1" x14ac:dyDescent="0.2">
      <c r="A18" s="3"/>
      <c r="B18" s="3" t="s">
        <v>17</v>
      </c>
      <c r="C18" s="27">
        <f t="shared" ref="C18:M18" si="3">SUM(C11:C17)</f>
        <v>4138800</v>
      </c>
      <c r="D18" s="27">
        <f t="shared" si="3"/>
        <v>3002546</v>
      </c>
      <c r="E18" s="27">
        <f t="shared" si="3"/>
        <v>987705</v>
      </c>
      <c r="F18" s="27">
        <f t="shared" si="3"/>
        <v>2875397</v>
      </c>
      <c r="G18" s="27">
        <f t="shared" si="3"/>
        <v>1316486</v>
      </c>
      <c r="H18" s="27">
        <f t="shared" si="3"/>
        <v>47806153.950000003</v>
      </c>
      <c r="I18" s="27">
        <f t="shared" si="3"/>
        <v>3755391</v>
      </c>
      <c r="J18" s="27">
        <f t="shared" si="3"/>
        <v>1724500</v>
      </c>
      <c r="K18" s="27">
        <f t="shared" si="3"/>
        <v>6059582</v>
      </c>
      <c r="L18" s="41">
        <f t="shared" si="3"/>
        <v>57822896.950000003</v>
      </c>
      <c r="M18" s="41">
        <f t="shared" si="3"/>
        <v>50038814.950000003</v>
      </c>
    </row>
    <row r="19" spans="1:13" x14ac:dyDescent="0.2"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 x14ac:dyDescent="0.2"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1:13" x14ac:dyDescent="0.2"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</row>
    <row r="22" spans="1:13" x14ac:dyDescent="0.2"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  <row r="23" spans="1:13" x14ac:dyDescent="0.2"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</row>
    <row r="24" spans="1:13" x14ac:dyDescent="0.2"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1:13" x14ac:dyDescent="0.2"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</row>
    <row r="26" spans="1:13" x14ac:dyDescent="0.2"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1:13" x14ac:dyDescent="0.2"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</row>
    <row r="28" spans="1:13" x14ac:dyDescent="0.2"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</row>
    <row r="29" spans="1:13" x14ac:dyDescent="0.2"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</row>
    <row r="30" spans="1:13" x14ac:dyDescent="0.2"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</row>
    <row r="31" spans="1:13" x14ac:dyDescent="0.2"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</row>
    <row r="32" spans="1:13" x14ac:dyDescent="0.2"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</row>
    <row r="33" spans="3:13" x14ac:dyDescent="0.2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3:13" x14ac:dyDescent="0.2"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</row>
    <row r="35" spans="3:13" x14ac:dyDescent="0.2"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3:13" x14ac:dyDescent="0.2"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</row>
    <row r="37" spans="3:13" x14ac:dyDescent="0.2"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spans="3:13" x14ac:dyDescent="0.2"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spans="3:13" x14ac:dyDescent="0.2"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0" spans="3:13" x14ac:dyDescent="0.2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</row>
  </sheetData>
  <mergeCells count="4">
    <mergeCell ref="C8:K8"/>
    <mergeCell ref="H9:J9"/>
    <mergeCell ref="F9:G9"/>
    <mergeCell ref="D9:E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AAGJ 13</vt:lpstr>
      <vt:lpstr>Levi AAGJ 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Dell</cp:lastModifiedBy>
  <cp:lastPrinted>2013-08-26T12:00:55Z</cp:lastPrinted>
  <dcterms:created xsi:type="dcterms:W3CDTF">2002-02-16T18:16:52Z</dcterms:created>
  <dcterms:modified xsi:type="dcterms:W3CDTF">2014-03-31T14:58:21Z</dcterms:modified>
</cp:coreProperties>
</file>