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940" activeTab="10"/>
  </bookViews>
  <sheets>
    <sheet name="Bilanci" sheetId="13" r:id="rId1"/>
    <sheet name="P&amp;L" sheetId="11" r:id="rId2"/>
    <sheet name="Kapital" sheetId="10" r:id="rId3"/>
    <sheet name="Cash Flow" sheetId="9" r:id="rId4"/>
    <sheet name="Pasqyra aktive " sheetId="5" r:id="rId5"/>
    <sheet name="Tabela e amortizimit" sheetId="6" r:id="rId6"/>
    <sheet name="Te ardhurat nga aktiviteti" sheetId="7" r:id="rId7"/>
    <sheet name="Inventar" sheetId="1" r:id="rId8"/>
    <sheet name="Aneksi i te ardhurave" sheetId="15" r:id="rId9"/>
    <sheet name="Te ardhura" sheetId="8" r:id="rId10"/>
    <sheet name="Shpenzime 2012" sheetId="16" r:id="rId11"/>
  </sheets>
  <definedNames>
    <definedName name="_xlnm.Print_Area" localSheetId="8">'Aneksi i te ardhurave'!$A$1:$J$86</definedName>
    <definedName name="_xlnm.Print_Area" localSheetId="7">Inventar!$A$4:$J$33</definedName>
    <definedName name="_xlnm.Print_Area" localSheetId="4">'Pasqyra aktive '!$A$1:$G$45</definedName>
    <definedName name="_xlnm.Print_Area" localSheetId="5">'Tabela e amortizimit'!$A$2:$L$28</definedName>
  </definedNames>
  <calcPr calcId="144525"/>
</workbook>
</file>

<file path=xl/calcChain.xml><?xml version="1.0" encoding="utf-8"?>
<calcChain xmlns="http://schemas.openxmlformats.org/spreadsheetml/2006/main">
  <c r="C11" i="8" l="1"/>
  <c r="E26" i="1" l="1"/>
  <c r="F26" i="1"/>
  <c r="I63" i="15"/>
  <c r="I9" i="15" l="1"/>
  <c r="I7" i="15" s="1"/>
  <c r="I13" i="15"/>
  <c r="I11" i="15" s="1"/>
  <c r="I45" i="15"/>
  <c r="I51" i="15"/>
  <c r="I56" i="15"/>
  <c r="I72" i="15"/>
  <c r="C46" i="16"/>
  <c r="J75" i="15"/>
  <c r="J72" i="15" s="1"/>
  <c r="J66" i="15"/>
  <c r="J63" i="15"/>
  <c r="J51" i="15"/>
  <c r="J45" i="15"/>
  <c r="J56" i="15" l="1"/>
  <c r="I23" i="15"/>
  <c r="J82" i="15"/>
  <c r="I82" i="15"/>
  <c r="E46" i="16"/>
  <c r="I25" i="1"/>
  <c r="D26" i="1"/>
  <c r="J25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10" i="1"/>
  <c r="I11" i="1"/>
  <c r="I12" i="1"/>
  <c r="I13" i="1"/>
  <c r="I14" i="1"/>
  <c r="I15" i="1"/>
  <c r="I16" i="1"/>
  <c r="I17" i="1"/>
  <c r="G24" i="6"/>
  <c r="I24" i="6"/>
  <c r="H24" i="6"/>
  <c r="F24" i="6"/>
  <c r="J23" i="6"/>
  <c r="K23" i="6" s="1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J16" i="6"/>
  <c r="K16" i="6" s="1"/>
  <c r="J15" i="6"/>
  <c r="J24" i="6" s="1"/>
  <c r="I14" i="6"/>
  <c r="I25" i="6" s="1"/>
  <c r="F14" i="6"/>
  <c r="J13" i="6"/>
  <c r="K13" i="6" s="1"/>
  <c r="J12" i="6"/>
  <c r="K12" i="6" s="1"/>
  <c r="J11" i="6"/>
  <c r="K11" i="6" s="1"/>
  <c r="G11" i="6"/>
  <c r="J10" i="6"/>
  <c r="K10" i="6" s="1"/>
  <c r="G10" i="6"/>
  <c r="J9" i="6"/>
  <c r="K9" i="6" s="1"/>
  <c r="G9" i="6"/>
  <c r="J8" i="6"/>
  <c r="K8" i="6" s="1"/>
  <c r="J7" i="6"/>
  <c r="K7" i="6" s="1"/>
  <c r="G7" i="6"/>
  <c r="J6" i="6"/>
  <c r="G6" i="6"/>
  <c r="G14" i="6" s="1"/>
  <c r="G25" i="6" s="1"/>
  <c r="J14" i="6" l="1"/>
  <c r="J25" i="6" s="1"/>
  <c r="K15" i="6"/>
  <c r="K24" i="6" s="1"/>
  <c r="K6" i="6"/>
  <c r="K14" i="6" s="1"/>
  <c r="K25" i="6" l="1"/>
  <c r="E38" i="5" l="1"/>
  <c r="G11" i="13"/>
  <c r="E11" i="13"/>
  <c r="C11" i="13"/>
  <c r="J11" i="15"/>
  <c r="J7" i="15"/>
  <c r="J23" i="15" l="1"/>
  <c r="D55" i="7" l="1"/>
  <c r="G25" i="5"/>
  <c r="G24" i="5"/>
  <c r="E39" i="5"/>
  <c r="F39" i="5"/>
  <c r="E43" i="5"/>
  <c r="F38" i="5"/>
  <c r="D39" i="5"/>
  <c r="D38" i="5"/>
  <c r="G42" i="5"/>
  <c r="G41" i="5"/>
  <c r="G40" i="5"/>
  <c r="G37" i="5"/>
  <c r="G36" i="5"/>
  <c r="G35" i="5"/>
  <c r="G34" i="5"/>
  <c r="F29" i="5"/>
  <c r="E29" i="5"/>
  <c r="D29" i="5"/>
  <c r="G28" i="5"/>
  <c r="G27" i="5"/>
  <c r="G26" i="5"/>
  <c r="G23" i="5"/>
  <c r="G22" i="5"/>
  <c r="G21" i="5"/>
  <c r="G20" i="5"/>
  <c r="F15" i="5"/>
  <c r="E15" i="5"/>
  <c r="D15" i="5"/>
  <c r="G14" i="5"/>
  <c r="G13" i="5"/>
  <c r="G12" i="5"/>
  <c r="G11" i="5"/>
  <c r="G10" i="5"/>
  <c r="G9" i="5"/>
  <c r="G8" i="5"/>
  <c r="G7" i="5"/>
  <c r="G6" i="5"/>
  <c r="G39" i="5" l="1"/>
  <c r="D43" i="5"/>
  <c r="G38" i="5"/>
  <c r="F43" i="5"/>
  <c r="G29" i="5"/>
  <c r="G15" i="5"/>
  <c r="J11" i="1"/>
  <c r="J12" i="1"/>
  <c r="J13" i="1"/>
  <c r="J14" i="1"/>
  <c r="J15" i="1"/>
  <c r="J16" i="1"/>
  <c r="J17" i="1"/>
  <c r="J10" i="1"/>
  <c r="J26" i="1" s="1"/>
  <c r="G43" i="5" l="1"/>
</calcChain>
</file>

<file path=xl/sharedStrings.xml><?xml version="1.0" encoding="utf-8"?>
<sst xmlns="http://schemas.openxmlformats.org/spreadsheetml/2006/main" count="583" uniqueCount="356">
  <si>
    <t>Pasqyra -1</t>
  </si>
  <si>
    <t>Nr</t>
  </si>
  <si>
    <t>Emertimi</t>
  </si>
  <si>
    <t>Sasia</t>
  </si>
  <si>
    <t>Gjendje</t>
  </si>
  <si>
    <t>Shtesa</t>
  </si>
  <si>
    <t>Kompjuer FSI 102</t>
  </si>
  <si>
    <t>Printer Lexmark E 332</t>
  </si>
  <si>
    <t>Rafte</t>
  </si>
  <si>
    <t>Kompjuter FSI 102</t>
  </si>
  <si>
    <t>Printer Lexmark E 232</t>
  </si>
  <si>
    <t>31/08/2011</t>
  </si>
  <si>
    <t xml:space="preserve">Printer fax skaner </t>
  </si>
  <si>
    <t>Rafte (komodina)</t>
  </si>
  <si>
    <t>29/07/2011</t>
  </si>
  <si>
    <t>Tavoline 4-tershe 280*160</t>
  </si>
  <si>
    <t>TOTALI</t>
  </si>
  <si>
    <t>Pakësime</t>
  </si>
  <si>
    <t>N/R</t>
  </si>
  <si>
    <t>Emertimi i artikujve</t>
  </si>
  <si>
    <t xml:space="preserve">Kompjuter </t>
  </si>
  <si>
    <t>Nen-total (Pajisje Informatike)</t>
  </si>
  <si>
    <t>20/02/2009</t>
  </si>
  <si>
    <t xml:space="preserve">kompjuter financa </t>
  </si>
  <si>
    <t>Printer Fax Skaner Lasejet M1212 nf MFP</t>
  </si>
  <si>
    <t xml:space="preserve">Tavoline 4-tershe </t>
  </si>
  <si>
    <t>karrike rrotulluese</t>
  </si>
  <si>
    <t xml:space="preserve">komodina </t>
  </si>
  <si>
    <t>Drejtore Finance</t>
  </si>
  <si>
    <t>Armira Çitozi</t>
  </si>
  <si>
    <t xml:space="preserve">Administratore e Përgjithshme </t>
  </si>
  <si>
    <t>Estela Koçi</t>
  </si>
  <si>
    <t>Kompjuter ( Financa)</t>
  </si>
  <si>
    <t>Kompjuter (Risku)</t>
  </si>
  <si>
    <t xml:space="preserve">Kompjuter Acer </t>
  </si>
  <si>
    <t>Karrike rrotulluese Smart</t>
  </si>
  <si>
    <t>Komodina 3 sirtare</t>
  </si>
  <si>
    <t>Biblioteke 80*200H</t>
  </si>
  <si>
    <t>Tende</t>
  </si>
  <si>
    <t>Telefona Panasonik  kx-TS500FXB</t>
  </si>
  <si>
    <t>Varese rrobash</t>
  </si>
  <si>
    <t>Shoqëri Administruese e Fondit te Pensionit SiCRED sh.a.</t>
  </si>
  <si>
    <t>NIPT:</t>
  </si>
  <si>
    <t>K52311009R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</si>
  <si>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</si>
  <si>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</si>
  <si>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</si>
  <si>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</si>
  <si>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</si>
  <si>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</si>
  <si>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</si>
  <si>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</si>
  <si>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</si>
  <si>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Pasqyre Nr.3</t>
  </si>
  <si>
    <t>ne leke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</si>
  <si>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</si>
  <si>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</si>
  <si>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</si>
  <si>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</si>
  <si>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</si>
  <si>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</si>
  <si>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</si>
  <si>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</si>
  <si>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</si>
  <si>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</si>
  <si>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</si>
  <si>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I</t>
  </si>
  <si>
    <t>Totali i te ardhurave nga   tregtia</t>
  </si>
  <si>
    <t>Ndertim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</si>
  <si>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</si>
  <si>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</si>
  <si>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</si>
  <si>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</si>
  <si>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</si>
  <si>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</si>
  <si>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</si>
  <si>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</si>
  <si>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</si>
  <si>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</si>
  <si>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</si>
  <si>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</si>
  <si>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</si>
  <si>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</si>
  <si>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</si>
  <si>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</si>
  <si>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</si>
  <si>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</si>
  <si>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</si>
  <si>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</si>
  <si>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</si>
  <si>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</si>
  <si>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</si>
  <si>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</si>
  <si>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</si>
  <si>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</si>
  <si>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</si>
  <si>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</si>
  <si>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</si>
  <si>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</si>
  <si>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</si>
  <si>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</si>
  <si>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</si>
  <si>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</si>
  <si>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</si>
  <si>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</si>
  <si>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</si>
  <si>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</si>
  <si>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</si>
  <si>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</si>
  <si>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</si>
  <si>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</si>
  <si>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</si>
  <si>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</si>
  <si>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</si>
  <si>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r>
      <t xml:space="preserve">Shenim: </t>
    </r>
    <r>
      <rPr>
        <sz val="10"/>
        <rFont val="Arial"/>
        <family val="2"/>
      </rPr>
      <t>Kjo pasqyre plotesohet edhe on-line.</t>
    </r>
  </si>
  <si>
    <t>Shënime</t>
  </si>
  <si>
    <t xml:space="preserve"> </t>
  </si>
  <si>
    <t>DETYRIMET</t>
  </si>
  <si>
    <t>KAPITALI</t>
  </si>
  <si>
    <t>Kapital i paguar</t>
  </si>
  <si>
    <t>Rezerva Ligjore</t>
  </si>
  <si>
    <t>Totali i Kapitalit</t>
  </si>
  <si>
    <t>Viti i mbyllur më 31 dhjetor 2011</t>
  </si>
  <si>
    <t>Shpenzime për personelin</t>
  </si>
  <si>
    <t>Zhvlerësimi dhe amortizimi</t>
  </si>
  <si>
    <t>-</t>
  </si>
  <si>
    <t>Humbje të mbartura</t>
  </si>
  <si>
    <t>Ndryshimet në kapitalin qarkullues:</t>
  </si>
  <si>
    <t>Rritje në detyrime të tjera</t>
  </si>
  <si>
    <t>Tatim fitimi i paguar</t>
  </si>
  <si>
    <t>Blerje e aktiveve afatgjata materiale</t>
  </si>
  <si>
    <t>Rritja e kapitalit</t>
  </si>
  <si>
    <t>Para dhe ekuivalentët e saj në fillim të periudhës</t>
  </si>
  <si>
    <t>31 Dhjetor 2011</t>
  </si>
  <si>
    <t>Paga dhe shpërblime</t>
  </si>
  <si>
    <t>Sigurime shoqërore</t>
  </si>
  <si>
    <t>Karburant</t>
  </si>
  <si>
    <t>Mirëmbajtje dhe riparime</t>
  </si>
  <si>
    <t>Tarifë për Autoritetin e Mbikëqyrjes Financiare</t>
  </si>
  <si>
    <t>Tarifa për Këshillin Mbikëqyrës</t>
  </si>
  <si>
    <t>Shpenzime noteriale dhe ligjore</t>
  </si>
  <si>
    <t>Kancelari</t>
  </si>
  <si>
    <t>Shpenzime pritje</t>
  </si>
  <si>
    <t>Taksa</t>
  </si>
  <si>
    <t>Gjoba</t>
  </si>
  <si>
    <t>Komisione bankare</t>
  </si>
  <si>
    <t>Tatim Fitimi</t>
  </si>
  <si>
    <t>Tarife QKR</t>
  </si>
  <si>
    <t>Bileta te pazbriteshme</t>
  </si>
  <si>
    <t>Tarifa për terheqje dokumente</t>
  </si>
  <si>
    <t>Pasqyre Nr.1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</si>
  <si>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</si>
  <si>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</si>
  <si>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</si>
  <si>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</si>
  <si>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</si>
  <si>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</si>
  <si>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</si>
  <si>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</si>
  <si>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</si>
  <si>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</si>
  <si>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</si>
  <si>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</si>
  <si>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</si>
  <si>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</si>
  <si>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</si>
  <si>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</si>
  <si>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</si>
  <si>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</si>
  <si>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</si>
  <si>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</si>
  <si>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</si>
  <si>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</si>
  <si>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</si>
  <si>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 ( te ardhura nga investimet/shitblerjet )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</si>
  <si>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</si>
  <si>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</si>
  <si>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</si>
  <si>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</si>
  <si>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</si>
  <si>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</si>
  <si>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</si>
  <si>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</si>
  <si>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</si>
  <si>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</si>
  <si>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</si>
  <si>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</si>
  <si>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</si>
  <si>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</si>
  <si>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</si>
  <si>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</si>
  <si>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</si>
  <si>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</si>
  <si>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</si>
  <si>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(a+b+d)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</si>
  <si>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</si>
  <si>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</si>
  <si>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</si>
  <si>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</si>
  <si>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 xml:space="preserve">Shpenzime sig shendetsor dhe pensione </t>
  </si>
  <si>
    <t>Amortizimet dhe zhvlerësimet</t>
  </si>
  <si>
    <t>Shërbime nga të tretë (a+b+c+d+e+f+g+h+i+j+k+l+m)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</si>
  <si>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</si>
  <si>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</si>
  <si>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</si>
  <si>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</si>
  <si>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</si>
  <si>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</si>
  <si>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</si>
  <si>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</si>
  <si>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</si>
  <si>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</si>
  <si>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</si>
  <si>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</si>
  <si>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</si>
  <si>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</si>
  <si>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</si>
  <si>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</si>
  <si>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</si>
  <si>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</si>
  <si>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</si>
  <si>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</si>
  <si>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</si>
  <si>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</si>
  <si>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</si>
  <si>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(a+b+c+d+g)</t>
  </si>
  <si>
    <t>Taksa dhe tarifa doganore</t>
  </si>
  <si>
    <t>Akciza</t>
  </si>
  <si>
    <t>Taksa dhe tarifa vendore</t>
  </si>
  <si>
    <t>Taksa e regjistrimit dhe tatime te tjera</t>
  </si>
  <si>
    <t>635+638</t>
  </si>
  <si>
    <t xml:space="preserve">Gjoba </t>
  </si>
  <si>
    <t>Tarife per AMF</t>
  </si>
  <si>
    <t>Humbje e parealizuar nga letrat me vlere</t>
  </si>
  <si>
    <t>II)</t>
  </si>
  <si>
    <t>Totali i shpenzimeve II=(1+2+3+4+5+6+7+8)</t>
  </si>
  <si>
    <t>Informatë:</t>
  </si>
  <si>
    <t xml:space="preserve">Numri mesatar i te punesuarve </t>
  </si>
  <si>
    <t>Viti 2011</t>
  </si>
  <si>
    <t>Vlera e mbetur e aktiveve nxj j. bilanci</t>
  </si>
  <si>
    <t>Humbje nga nxj e aktiveve</t>
  </si>
  <si>
    <t>Estela KOÇI</t>
  </si>
  <si>
    <t>Sherbimet nga auditim</t>
  </si>
  <si>
    <t>Kerkim studime (ligjore)</t>
  </si>
  <si>
    <t>mije leke</t>
  </si>
  <si>
    <t xml:space="preserve"> 31 Dhjetor  2012</t>
  </si>
  <si>
    <t>(Restated)</t>
  </si>
  <si>
    <t>1 Janar 2011</t>
  </si>
  <si>
    <t>AKTIVET</t>
  </si>
  <si>
    <t>Mjete monetare dhe ekuivalente me to</t>
  </si>
  <si>
    <t>Depozita me afat</t>
  </si>
  <si>
    <t>Letra me vlerë</t>
  </si>
  <si>
    <t>Aktive të qëndrueshme të trupëzuara, neto</t>
  </si>
  <si>
    <t>Të arkëtueshme nga palët e lidhura</t>
  </si>
  <si>
    <t>Aktive te tjera</t>
  </si>
  <si>
    <t>Te arkëtueshme nga Fondi</t>
  </si>
  <si>
    <t>TOTALI AKTIVEVE</t>
  </si>
  <si>
    <t>Detyrime ndaj aksionereve</t>
  </si>
  <si>
    <t>Detyrime te tjera</t>
  </si>
  <si>
    <t>Totali i detyrimeve</t>
  </si>
  <si>
    <t>Kapital i nënshkruar, pjesërisht I paguar</t>
  </si>
  <si>
    <t>TOTALI I DETYRIMEVE DHE KAPITALIT</t>
  </si>
  <si>
    <t>Viti i mbyllur më 31 dhjetor 2012</t>
  </si>
  <si>
    <t xml:space="preserve">Viti i mbyllur më 31 dhjetor 2011 </t>
  </si>
  <si>
    <t>Të ardhura nga tarifa administrimit</t>
  </si>
  <si>
    <t>Të ardhurat nga interesa të depozitave me afat</t>
  </si>
  <si>
    <t>Të ardhurat nga interesa të bonove të thesarit</t>
  </si>
  <si>
    <t>Të ardhurat nga penalitete</t>
  </si>
  <si>
    <t>Shpenzime administrative</t>
  </si>
  <si>
    <t>(Humbja)/ fitimi nga kursi i këmbimit</t>
  </si>
  <si>
    <t>Humbja para tatimit</t>
  </si>
  <si>
    <t>Tatim mbi fitimin</t>
  </si>
  <si>
    <t>Humbja per vitin</t>
  </si>
  <si>
    <t>Të ardhura të tjera permbledhese</t>
  </si>
  <si>
    <t>Totali i humbjeve të tjera përmbledhëse</t>
  </si>
  <si>
    <t>Kapitali i Paguar</t>
  </si>
  <si>
    <t>Kapitali i I paregjistruar pjesërisht I paguar</t>
  </si>
  <si>
    <t>Humbje e Mbartur</t>
  </si>
  <si>
    <t>Gjendja me 1 Janar 2011</t>
  </si>
  <si>
    <t>Humbja neto e vitit aktual</t>
  </si>
  <si>
    <t>Te ardhura te tjera permbledhese per periudhen</t>
  </si>
  <si>
    <t>Transaksione me pronaret e Shoqerise, te njohura direkt ne kapital:</t>
  </si>
  <si>
    <t>Rritje ne capital</t>
  </si>
  <si>
    <t xml:space="preserve">                -</t>
  </si>
  <si>
    <t xml:space="preserve">               -</t>
  </si>
  <si>
    <t>Falje e detyrimit ndaj pronareve</t>
  </si>
  <si>
    <t>Totali i kontributeve dhe shperndarje tek pronaret</t>
  </si>
  <si>
    <t>Gjendja me 31 dhjetor 2011</t>
  </si>
  <si>
    <t>Rritje ne kapital I nënshkruar, pjesërisht I paguar</t>
  </si>
  <si>
    <t>Gjendja me 31 dhjetor 2012</t>
  </si>
  <si>
    <t>Humbje para tatimit</t>
  </si>
  <si>
    <r>
      <t>Rregullime për</t>
    </r>
    <r>
      <rPr>
        <sz val="11"/>
        <color rgb="FF000000"/>
        <rFont val="Times New Roman"/>
        <family val="1"/>
      </rPr>
      <t>:</t>
    </r>
  </si>
  <si>
    <t>Të ardhura nga interesa depozita</t>
  </si>
  <si>
    <t>Humbje nga nxjerrje jashtë bilanci inventari</t>
  </si>
  <si>
    <t>Të ardhura nga interesa të letrave me vlerë</t>
  </si>
  <si>
    <t>Të ardhura nga administrimi i fondit</t>
  </si>
  <si>
    <t>Humbja nga nxjerrja jashtë përdorimi të aktiveve afatgjata</t>
  </si>
  <si>
    <t>Blerje bono thesari</t>
  </si>
  <si>
    <t>Maturim depozite</t>
  </si>
  <si>
    <t>Venie depozite</t>
  </si>
  <si>
    <t>Amortizimi A.A.Materiale   2012</t>
  </si>
  <si>
    <t>Vlera Kontabel Neto e A.A.Materiale  2012</t>
  </si>
  <si>
    <t>Llogaritja e Amortizimit per  Mjete Kryesore 2012</t>
  </si>
  <si>
    <t>Nj/M</t>
  </si>
  <si>
    <t>Cmimi</t>
  </si>
  <si>
    <t>Vlefta</t>
  </si>
  <si>
    <t>Vlera e mbetur 01.01.2012</t>
  </si>
  <si>
    <t>Nr muajve</t>
  </si>
  <si>
    <t>Amortizimi per vitin 2012</t>
  </si>
  <si>
    <t>Vlera e mbetur me 31.12.2012</t>
  </si>
  <si>
    <t>"</t>
  </si>
  <si>
    <t>25/09/08</t>
  </si>
  <si>
    <t>Nen-total (Mobilje &amp; Orendi)</t>
  </si>
  <si>
    <t>Te punesuar mesatarisht per vitin 2012:</t>
  </si>
  <si>
    <t>Inventari Aktive Afatgjata Materiale  2012</t>
  </si>
  <si>
    <t>01.01.2012</t>
  </si>
  <si>
    <t>31.12.2012</t>
  </si>
  <si>
    <t>Kondicioner</t>
  </si>
  <si>
    <t>Shërbime profesionale</t>
  </si>
  <si>
    <t>Udhëtime,dieta</t>
  </si>
  <si>
    <t>Asistance nga palë të treta</t>
  </si>
  <si>
    <t>Printime prospekte, kontrata, fletëpalosje</t>
  </si>
  <si>
    <t>Tarife per depozitarin</t>
  </si>
  <si>
    <t>Shpenzime postare dhe telefonike</t>
  </si>
  <si>
    <t>Kosto dizenjim</t>
  </si>
  <si>
    <t>Siguracion</t>
  </si>
  <si>
    <t>Tarifa regjistrimi</t>
  </si>
  <si>
    <t>Total</t>
  </si>
  <si>
    <t>Shpenzime te panjohura 2012</t>
  </si>
  <si>
    <t>Shp hoteli</t>
  </si>
  <si>
    <t>Viti 2012</t>
  </si>
  <si>
    <t>Akep</t>
  </si>
  <si>
    <t>shp regj</t>
  </si>
  <si>
    <t>Fitim humbje nga kursi I kembimit</t>
  </si>
  <si>
    <t xml:space="preserve">Komisione dhe </t>
  </si>
  <si>
    <t>Shpenzime të tjera</t>
  </si>
  <si>
    <t>Fitimi/(Humbja) nga kursi i këmbimit</t>
  </si>
  <si>
    <t xml:space="preserve">Rezerva Ligjore </t>
  </si>
  <si>
    <t>Humbja neto e vitit actual</t>
  </si>
  <si>
    <t>Humbje te tjera permbledhese per periudhen</t>
  </si>
  <si>
    <t>Flukset e arkes nga aktivite operative</t>
  </si>
  <si>
    <t xml:space="preserve">Ndryshim në parapagime dhe të arkëtueshme </t>
  </si>
  <si>
    <t xml:space="preserve">Ndryshim në detyrime ndaj aksionerve </t>
  </si>
  <si>
    <t>Flukse e arkes neto te perdorura ne aktivitetet operative</t>
  </si>
  <si>
    <t>Flukset e arkes nga aktivite investuese</t>
  </si>
  <si>
    <t>Flukse monetare neto te perdorura nga aktivitetet investuese</t>
  </si>
  <si>
    <t>Flukset e arkes nga aktivite financuese</t>
  </si>
  <si>
    <t>Flukset e arkes neto nga aktivitetet financuase</t>
  </si>
  <si>
    <t xml:space="preserve">(Rënia)/rritja neto në para dhe ekuvalentët e saj </t>
  </si>
  <si>
    <t>Para dhe ekuivalentët e saj në fund të periudhës (Shënimi 7)</t>
  </si>
  <si>
    <t>Aktivet Afatgjata Materiale  me vlere fillestare   2012</t>
  </si>
  <si>
    <t>Windows pro 7</t>
  </si>
  <si>
    <t>kompjuter adm</t>
  </si>
  <si>
    <t>Biblioteke</t>
  </si>
  <si>
    <t>Telefona Panasonik</t>
  </si>
  <si>
    <t xml:space="preserve">Varese rrobash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</si>
</sst>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(* #,##0.0_);_(* \(#,##0.0\);_(* &quot;-&quot;??_);_(@_)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/>
    <xf numFmtId="0" fontId="20" fillId="0" borderId="0"/>
  </cellStyleXfs>
  <cellXfs count="343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165" fontId="5" fillId="2" borderId="3" xfId="1" applyNumberFormat="1" applyFont="1" applyFill="1" applyBorder="1"/>
    <xf numFmtId="0" fontId="0" fillId="2" borderId="0" xfId="0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21" fontId="2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1" applyNumberFormat="1" applyFont="1" applyFill="1" applyBorder="1" applyAlignment="1">
      <alignment horizontal="right"/>
    </xf>
    <xf numFmtId="3" fontId="1" fillId="2" borderId="3" xfId="2" applyNumberFormat="1" applyFont="1" applyFill="1" applyBorder="1"/>
    <xf numFmtId="0" fontId="5" fillId="2" borderId="3" xfId="0" applyFont="1" applyFill="1" applyBorder="1" applyAlignment="1"/>
    <xf numFmtId="165" fontId="5" fillId="2" borderId="3" xfId="0" applyNumberFormat="1" applyFont="1" applyFill="1" applyBorder="1" applyAlignment="1"/>
    <xf numFmtId="0" fontId="1" fillId="2" borderId="3" xfId="0" applyNumberFormat="1" applyFont="1" applyFill="1" applyBorder="1" applyAlignment="1">
      <alignment horizontal="right"/>
    </xf>
    <xf numFmtId="3" fontId="1" fillId="2" borderId="3" xfId="1" applyNumberFormat="1" applyFont="1" applyFill="1" applyBorder="1"/>
    <xf numFmtId="0" fontId="1" fillId="2" borderId="3" xfId="1" applyNumberFormat="1" applyFont="1" applyFill="1" applyBorder="1" applyAlignment="1"/>
    <xf numFmtId="3" fontId="0" fillId="2" borderId="0" xfId="0" applyNumberFormat="1" applyFill="1"/>
    <xf numFmtId="165" fontId="5" fillId="2" borderId="3" xfId="1" applyNumberFormat="1" applyFont="1" applyFill="1" applyBorder="1" applyAlignment="1">
      <alignment horizontal="right"/>
    </xf>
    <xf numFmtId="0" fontId="0" fillId="2" borderId="3" xfId="0" applyFill="1" applyBorder="1"/>
    <xf numFmtId="165" fontId="5" fillId="2" borderId="8" xfId="1" applyNumberFormat="1" applyFont="1" applyFill="1" applyBorder="1"/>
    <xf numFmtId="165" fontId="5" fillId="2" borderId="1" xfId="1" applyNumberFormat="1" applyFont="1" applyFill="1" applyBorder="1" applyAlignment="1">
      <alignment horizontal="right"/>
    </xf>
    <xf numFmtId="165" fontId="5" fillId="2" borderId="1" xfId="1" applyNumberFormat="1" applyFont="1" applyFill="1" applyBorder="1"/>
    <xf numFmtId="0" fontId="5" fillId="2" borderId="3" xfId="0" applyFont="1" applyFill="1" applyBorder="1" applyAlignment="1">
      <alignment horizontal="right"/>
    </xf>
    <xf numFmtId="165" fontId="5" fillId="2" borderId="5" xfId="1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9" fillId="2" borderId="3" xfId="0" applyFont="1" applyFill="1" applyBorder="1"/>
    <xf numFmtId="0" fontId="8" fillId="2" borderId="3" xfId="0" applyFont="1" applyFill="1" applyBorder="1"/>
    <xf numFmtId="3" fontId="9" fillId="2" borderId="3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right"/>
    </xf>
    <xf numFmtId="14" fontId="5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0" xfId="0" applyFont="1"/>
    <xf numFmtId="3" fontId="1" fillId="0" borderId="3" xfId="2" applyNumberFormat="1" applyBorder="1"/>
    <xf numFmtId="0" fontId="13" fillId="0" borderId="3" xfId="0" applyFont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1" fillId="0" borderId="1" xfId="2" applyNumberFormat="1" applyBorder="1"/>
    <xf numFmtId="0" fontId="5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" fontId="6" fillId="0" borderId="4" xfId="2" applyNumberFormat="1" applyFont="1" applyBorder="1" applyAlignment="1">
      <alignment vertical="center"/>
    </xf>
    <xf numFmtId="3" fontId="6" fillId="0" borderId="10" xfId="2" applyNumberFormat="1" applyFont="1" applyBorder="1" applyAlignment="1">
      <alignment vertical="center"/>
    </xf>
    <xf numFmtId="1" fontId="0" fillId="0" borderId="3" xfId="0" applyNumberFormat="1" applyBorder="1"/>
    <xf numFmtId="1" fontId="0" fillId="0" borderId="0" xfId="0" applyNumberForma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" fontId="6" fillId="0" borderId="0" xfId="2" applyNumberFormat="1" applyFont="1" applyBorder="1" applyAlignment="1">
      <alignment vertical="center"/>
    </xf>
    <xf numFmtId="0" fontId="0" fillId="2" borderId="0" xfId="0" applyFill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2" fillId="0" borderId="3" xfId="0" applyFont="1" applyBorder="1"/>
    <xf numFmtId="3" fontId="0" fillId="0" borderId="3" xfId="0" applyNumberFormat="1" applyBorder="1"/>
    <xf numFmtId="0" fontId="5" fillId="0" borderId="5" xfId="0" applyFont="1" applyFill="1" applyBorder="1"/>
    <xf numFmtId="0" fontId="0" fillId="0" borderId="3" xfId="0" applyFill="1" applyBorder="1"/>
    <xf numFmtId="3" fontId="2" fillId="0" borderId="3" xfId="0" applyNumberFormat="1" applyFont="1" applyBorder="1"/>
    <xf numFmtId="0" fontId="2" fillId="0" borderId="1" xfId="0" applyFont="1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5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 wrapText="1"/>
    </xf>
    <xf numFmtId="3" fontId="15" fillId="0" borderId="0" xfId="0" applyNumberFormat="1" applyFont="1" applyAlignment="1">
      <alignment horizontal="right" wrapText="1"/>
    </xf>
    <xf numFmtId="3" fontId="15" fillId="0" borderId="0" xfId="0" applyNumberFormat="1" applyFont="1" applyAlignment="1">
      <alignment horizontal="right"/>
    </xf>
    <xf numFmtId="3" fontId="16" fillId="0" borderId="11" xfId="0" applyNumberFormat="1" applyFont="1" applyBorder="1" applyAlignment="1">
      <alignment horizontal="right" wrapText="1"/>
    </xf>
    <xf numFmtId="3" fontId="15" fillId="0" borderId="12" xfId="0" applyNumberFormat="1" applyFont="1" applyBorder="1" applyAlignment="1">
      <alignment horizontal="right" wrapText="1"/>
    </xf>
    <xf numFmtId="0" fontId="16" fillId="0" borderId="0" xfId="0" applyFont="1" applyAlignment="1">
      <alignment wrapText="1"/>
    </xf>
    <xf numFmtId="3" fontId="16" fillId="0" borderId="12" xfId="0" applyNumberFormat="1" applyFont="1" applyBorder="1" applyAlignment="1">
      <alignment horizontal="right" wrapText="1"/>
    </xf>
    <xf numFmtId="3" fontId="16" fillId="0" borderId="12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0" fillId="0" borderId="0" xfId="0"/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7" fillId="0" borderId="0" xfId="0" applyNumberFormat="1" applyFont="1" applyAlignment="1">
      <alignment horizontal="right" wrapText="1"/>
    </xf>
    <xf numFmtId="3" fontId="18" fillId="0" borderId="15" xfId="0" applyNumberFormat="1" applyFont="1" applyBorder="1" applyAlignment="1">
      <alignment horizontal="right" wrapText="1"/>
    </xf>
    <xf numFmtId="0" fontId="17" fillId="0" borderId="0" xfId="0" applyFont="1" applyAlignment="1">
      <alignment horizontal="right" wrapText="1"/>
    </xf>
    <xf numFmtId="3" fontId="18" fillId="0" borderId="12" xfId="0" applyNumberFormat="1" applyFont="1" applyBorder="1" applyAlignment="1">
      <alignment horizontal="right" wrapText="1"/>
    </xf>
    <xf numFmtId="0" fontId="17" fillId="0" borderId="0" xfId="0" applyFont="1" applyAlignment="1">
      <alignment horizontal="right"/>
    </xf>
    <xf numFmtId="3" fontId="18" fillId="0" borderId="13" xfId="0" applyNumberFormat="1" applyFont="1" applyBorder="1" applyAlignment="1">
      <alignment horizontal="right" wrapText="1"/>
    </xf>
    <xf numFmtId="0" fontId="15" fillId="0" borderId="0" xfId="0" applyFont="1" applyAlignment="1">
      <alignment horizontal="right"/>
    </xf>
    <xf numFmtId="0" fontId="16" fillId="0" borderId="12" xfId="0" applyFont="1" applyBorder="1" applyAlignment="1">
      <alignment horizontal="right"/>
    </xf>
    <xf numFmtId="0" fontId="0" fillId="0" borderId="0" xfId="0" applyAlignment="1">
      <alignment vertical="top" wrapText="1"/>
    </xf>
    <xf numFmtId="3" fontId="17" fillId="0" borderId="0" xfId="0" applyNumberFormat="1" applyFont="1" applyAlignment="1">
      <alignment horizontal="right"/>
    </xf>
    <xf numFmtId="0" fontId="17" fillId="0" borderId="12" xfId="0" applyFont="1" applyBorder="1" applyAlignment="1">
      <alignment horizontal="right" wrapText="1"/>
    </xf>
    <xf numFmtId="0" fontId="18" fillId="0" borderId="0" xfId="0" applyFont="1" applyAlignment="1">
      <alignment wrapText="1"/>
    </xf>
    <xf numFmtId="3" fontId="18" fillId="0" borderId="0" xfId="0" applyNumberFormat="1" applyFont="1" applyAlignment="1">
      <alignment horizontal="right" wrapText="1"/>
    </xf>
    <xf numFmtId="0" fontId="19" fillId="0" borderId="0" xfId="0" applyFont="1" applyAlignment="1">
      <alignment wrapText="1"/>
    </xf>
    <xf numFmtId="3" fontId="17" fillId="0" borderId="12" xfId="0" applyNumberFormat="1" applyFont="1" applyBorder="1" applyAlignment="1">
      <alignment horizontal="right" wrapText="1"/>
    </xf>
    <xf numFmtId="15" fontId="18" fillId="0" borderId="0" xfId="0" applyNumberFormat="1" applyFont="1" applyAlignment="1">
      <alignment horizontal="right" wrapText="1"/>
    </xf>
    <xf numFmtId="0" fontId="0" fillId="0" borderId="14" xfId="0" applyBorder="1" applyAlignment="1">
      <alignment wrapText="1"/>
    </xf>
    <xf numFmtId="3" fontId="18" fillId="0" borderId="13" xfId="0" applyNumberFormat="1" applyFont="1" applyBorder="1" applyAlignment="1">
      <alignment wrapText="1"/>
    </xf>
    <xf numFmtId="0" fontId="1" fillId="0" borderId="0" xfId="0" applyFont="1"/>
    <xf numFmtId="2" fontId="21" fillId="0" borderId="0" xfId="4" applyNumberFormat="1" applyFont="1" applyBorder="1" applyAlignment="1">
      <alignment wrapText="1"/>
    </xf>
    <xf numFmtId="2" fontId="22" fillId="0" borderId="18" xfId="4" applyNumberFormat="1" applyFont="1" applyBorder="1" applyAlignment="1">
      <alignment horizontal="center" wrapText="1"/>
    </xf>
    <xf numFmtId="0" fontId="23" fillId="0" borderId="5" xfId="4" applyFont="1" applyBorder="1" applyAlignment="1">
      <alignment horizontal="center" vertical="center" wrapText="1"/>
    </xf>
    <xf numFmtId="0" fontId="2" fillId="0" borderId="19" xfId="4" applyFont="1" applyBorder="1" applyAlignment="1">
      <alignment horizontal="center"/>
    </xf>
    <xf numFmtId="0" fontId="2" fillId="0" borderId="21" xfId="4" applyFont="1" applyBorder="1" applyAlignment="1">
      <alignment horizontal="left" wrapText="1"/>
    </xf>
    <xf numFmtId="0" fontId="1" fillId="0" borderId="22" xfId="4" applyFont="1" applyBorder="1" applyAlignment="1">
      <alignment horizontal="center"/>
    </xf>
    <xf numFmtId="0" fontId="1" fillId="0" borderId="7" xfId="4" applyFont="1" applyBorder="1" applyAlignment="1">
      <alignment horizontal="left" wrapText="1"/>
    </xf>
    <xf numFmtId="0" fontId="2" fillId="0" borderId="3" xfId="4" applyFont="1" applyBorder="1" applyAlignment="1">
      <alignment horizontal="left"/>
    </xf>
    <xf numFmtId="0" fontId="1" fillId="0" borderId="23" xfId="4" applyFont="1" applyBorder="1" applyAlignment="1">
      <alignment horizontal="center"/>
    </xf>
    <xf numFmtId="0" fontId="6" fillId="0" borderId="7" xfId="4" applyFont="1" applyBorder="1" applyAlignment="1">
      <alignment horizontal="left" wrapText="1"/>
    </xf>
    <xf numFmtId="0" fontId="2" fillId="0" borderId="24" xfId="4" applyFont="1" applyBorder="1" applyAlignment="1">
      <alignment horizontal="center"/>
    </xf>
    <xf numFmtId="0" fontId="2" fillId="0" borderId="7" xfId="4" applyFont="1" applyBorder="1" applyAlignment="1">
      <alignment horizontal="left" wrapText="1"/>
    </xf>
    <xf numFmtId="0" fontId="1" fillId="0" borderId="2" xfId="4" applyFont="1" applyBorder="1" applyAlignment="1">
      <alignment horizontal="left" wrapText="1"/>
    </xf>
    <xf numFmtId="0" fontId="2" fillId="0" borderId="3" xfId="4" applyFont="1" applyBorder="1" applyAlignment="1">
      <alignment horizontal="right"/>
    </xf>
    <xf numFmtId="0" fontId="1" fillId="0" borderId="25" xfId="4" applyFont="1" applyBorder="1" applyAlignment="1">
      <alignment horizontal="center"/>
    </xf>
    <xf numFmtId="0" fontId="1" fillId="0" borderId="26" xfId="4" applyFont="1" applyBorder="1" applyAlignment="1">
      <alignment horizontal="left" wrapText="1"/>
    </xf>
    <xf numFmtId="0" fontId="2" fillId="0" borderId="24" xfId="4" applyFont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1" fillId="0" borderId="7" xfId="4" applyFont="1" applyBorder="1" applyAlignment="1">
      <alignment horizontal="center" wrapText="1"/>
    </xf>
    <xf numFmtId="0" fontId="2" fillId="0" borderId="22" xfId="4" applyFont="1" applyBorder="1" applyAlignment="1">
      <alignment horizontal="center"/>
    </xf>
    <xf numFmtId="0" fontId="7" fillId="0" borderId="3" xfId="4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23" xfId="4" applyFont="1" applyBorder="1" applyAlignment="1">
      <alignment horizontal="center"/>
    </xf>
    <xf numFmtId="0" fontId="2" fillId="0" borderId="3" xfId="4" applyFont="1" applyBorder="1" applyAlignment="1">
      <alignment horizontal="left" wrapText="1"/>
    </xf>
    <xf numFmtId="0" fontId="2" fillId="0" borderId="25" xfId="4" applyFont="1" applyBorder="1" applyAlignment="1">
      <alignment horizontal="center"/>
    </xf>
    <xf numFmtId="0" fontId="2" fillId="0" borderId="2" xfId="4" applyFont="1" applyBorder="1" applyAlignment="1">
      <alignment horizontal="left" wrapText="1"/>
    </xf>
    <xf numFmtId="3" fontId="2" fillId="0" borderId="3" xfId="4" applyNumberFormat="1" applyFont="1" applyBorder="1" applyAlignment="1">
      <alignment horizontal="right"/>
    </xf>
    <xf numFmtId="0" fontId="2" fillId="0" borderId="27" xfId="4" applyFont="1" applyBorder="1" applyAlignment="1">
      <alignment horizontal="center"/>
    </xf>
    <xf numFmtId="0" fontId="2" fillId="0" borderId="28" xfId="4" applyFont="1" applyBorder="1" applyAlignment="1">
      <alignment horizontal="left" wrapText="1"/>
    </xf>
    <xf numFmtId="3" fontId="2" fillId="0" borderId="28" xfId="4" applyNumberFormat="1" applyFont="1" applyBorder="1" applyAlignment="1">
      <alignment horizontal="right"/>
    </xf>
    <xf numFmtId="0" fontId="2" fillId="0" borderId="0" xfId="4" applyFont="1" applyBorder="1" applyAlignment="1">
      <alignment horizontal="center"/>
    </xf>
    <xf numFmtId="0" fontId="2" fillId="0" borderId="0" xfId="4" applyFont="1" applyBorder="1" applyAlignment="1">
      <alignment horizontal="left" wrapText="1"/>
    </xf>
    <xf numFmtId="0" fontId="2" fillId="0" borderId="0" xfId="4" applyFont="1" applyBorder="1" applyAlignment="1">
      <alignment horizontal="left"/>
    </xf>
    <xf numFmtId="0" fontId="13" fillId="0" borderId="22" xfId="4" applyFont="1" applyBorder="1"/>
    <xf numFmtId="2" fontId="22" fillId="0" borderId="1" xfId="4" applyNumberFormat="1" applyFont="1" applyBorder="1" applyAlignment="1">
      <alignment horizontal="center" wrapText="1"/>
    </xf>
    <xf numFmtId="0" fontId="23" fillId="0" borderId="1" xfId="4" applyFont="1" applyBorder="1" applyAlignment="1">
      <alignment horizontal="center" vertical="center" wrapText="1"/>
    </xf>
    <xf numFmtId="0" fontId="23" fillId="0" borderId="34" xfId="4" applyFont="1" applyBorder="1" applyAlignment="1">
      <alignment horizontal="center"/>
    </xf>
    <xf numFmtId="0" fontId="23" fillId="0" borderId="21" xfId="4" applyFont="1" applyBorder="1" applyAlignment="1">
      <alignment horizontal="left" wrapText="1"/>
    </xf>
    <xf numFmtId="3" fontId="23" fillId="0" borderId="21" xfId="4" applyNumberFormat="1" applyFont="1" applyBorder="1" applyAlignment="1">
      <alignment horizontal="right"/>
    </xf>
    <xf numFmtId="0" fontId="13" fillId="0" borderId="24" xfId="4" applyFont="1" applyBorder="1" applyAlignment="1">
      <alignment horizontal="left"/>
    </xf>
    <xf numFmtId="0" fontId="13" fillId="0" borderId="3" xfId="5" applyFont="1" applyFill="1" applyBorder="1" applyAlignment="1">
      <alignment horizontal="left" wrapText="1"/>
    </xf>
    <xf numFmtId="3" fontId="13" fillId="0" borderId="3" xfId="4" applyNumberFormat="1" applyFont="1" applyBorder="1" applyAlignment="1">
      <alignment horizontal="right"/>
    </xf>
    <xf numFmtId="0" fontId="13" fillId="0" borderId="3" xfId="4" applyFont="1" applyBorder="1" applyAlignment="1">
      <alignment horizontal="left" wrapText="1"/>
    </xf>
    <xf numFmtId="0" fontId="23" fillId="0" borderId="24" xfId="4" applyFont="1" applyBorder="1" applyAlignment="1">
      <alignment horizontal="center"/>
    </xf>
    <xf numFmtId="0" fontId="23" fillId="0" borderId="3" xfId="4" applyFont="1" applyBorder="1" applyAlignment="1">
      <alignment horizontal="left" wrapText="1"/>
    </xf>
    <xf numFmtId="3" fontId="23" fillId="0" borderId="3" xfId="4" applyNumberFormat="1" applyFont="1" applyBorder="1" applyAlignment="1">
      <alignment horizontal="right"/>
    </xf>
    <xf numFmtId="0" fontId="13" fillId="0" borderId="24" xfId="4" applyFont="1" applyBorder="1" applyAlignment="1">
      <alignment horizontal="center"/>
    </xf>
    <xf numFmtId="0" fontId="13" fillId="0" borderId="3" xfId="4" applyFont="1" applyBorder="1" applyAlignment="1">
      <alignment horizontal="left"/>
    </xf>
    <xf numFmtId="3" fontId="23" fillId="0" borderId="3" xfId="4" applyNumberFormat="1" applyFont="1" applyBorder="1" applyAlignment="1">
      <alignment horizontal="right" wrapText="1"/>
    </xf>
    <xf numFmtId="0" fontId="13" fillId="0" borderId="24" xfId="4" applyFont="1" applyFill="1" applyBorder="1" applyAlignment="1">
      <alignment horizontal="center"/>
    </xf>
    <xf numFmtId="0" fontId="23" fillId="0" borderId="3" xfId="4" applyFont="1" applyBorder="1" applyAlignment="1">
      <alignment horizontal="left"/>
    </xf>
    <xf numFmtId="0" fontId="23" fillId="0" borderId="22" xfId="4" applyFont="1" applyBorder="1" applyAlignment="1">
      <alignment horizontal="center"/>
    </xf>
    <xf numFmtId="0" fontId="13" fillId="0" borderId="1" xfId="4" applyFont="1" applyBorder="1" applyAlignment="1">
      <alignment horizontal="left"/>
    </xf>
    <xf numFmtId="3" fontId="23" fillId="0" borderId="1" xfId="4" applyNumberFormat="1" applyFont="1" applyBorder="1" applyAlignment="1">
      <alignment horizontal="right"/>
    </xf>
    <xf numFmtId="0" fontId="23" fillId="0" borderId="27" xfId="4" applyFont="1" applyBorder="1" applyAlignment="1">
      <alignment horizontal="center"/>
    </xf>
    <xf numFmtId="0" fontId="13" fillId="0" borderId="28" xfId="4" applyFont="1" applyBorder="1" applyAlignment="1">
      <alignment horizontal="left"/>
    </xf>
    <xf numFmtId="3" fontId="23" fillId="0" borderId="28" xfId="4" applyNumberFormat="1" applyFont="1" applyBorder="1" applyAlignment="1">
      <alignment horizontal="right"/>
    </xf>
    <xf numFmtId="0" fontId="13" fillId="0" borderId="35" xfId="0" applyFont="1" applyBorder="1"/>
    <xf numFmtId="0" fontId="23" fillId="0" borderId="0" xfId="0" applyFont="1" applyBorder="1"/>
    <xf numFmtId="0" fontId="13" fillId="0" borderId="0" xfId="0" applyFont="1" applyBorder="1"/>
    <xf numFmtId="0" fontId="23" fillId="0" borderId="2" xfId="4" applyFont="1" applyBorder="1" applyAlignment="1">
      <alignment horizontal="center" vertical="center" wrapText="1"/>
    </xf>
    <xf numFmtId="0" fontId="23" fillId="0" borderId="24" xfId="4" applyFont="1" applyBorder="1"/>
    <xf numFmtId="0" fontId="23" fillId="0" borderId="3" xfId="4" applyFont="1" applyBorder="1" applyAlignment="1">
      <alignment horizontal="right"/>
    </xf>
    <xf numFmtId="0" fontId="1" fillId="0" borderId="0" xfId="4" applyFont="1"/>
    <xf numFmtId="0" fontId="17" fillId="0" borderId="0" xfId="0" applyFont="1" applyFill="1" applyAlignment="1">
      <alignment wrapText="1"/>
    </xf>
    <xf numFmtId="0" fontId="2" fillId="0" borderId="21" xfId="4" applyFont="1" applyBorder="1" applyAlignment="1">
      <alignment horizontal="right"/>
    </xf>
    <xf numFmtId="0" fontId="2" fillId="0" borderId="5" xfId="4" applyFont="1" applyBorder="1" applyAlignment="1">
      <alignment horizontal="center"/>
    </xf>
    <xf numFmtId="2" fontId="21" fillId="0" borderId="3" xfId="4" applyNumberFormat="1" applyFont="1" applyBorder="1" applyAlignment="1">
      <alignment wrapText="1"/>
    </xf>
    <xf numFmtId="0" fontId="1" fillId="0" borderId="3" xfId="4" applyFont="1" applyBorder="1" applyAlignment="1">
      <alignment horizontal="right"/>
    </xf>
    <xf numFmtId="3" fontId="16" fillId="0" borderId="13" xfId="0" applyNumberFormat="1" applyFont="1" applyBorder="1" applyAlignment="1">
      <alignment horizontal="right" wrapText="1"/>
    </xf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0" fillId="0" borderId="0" xfId="0" applyAlignment="1">
      <alignment wrapText="1"/>
    </xf>
    <xf numFmtId="3" fontId="15" fillId="0" borderId="12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right" wrapText="1"/>
    </xf>
    <xf numFmtId="3" fontId="16" fillId="0" borderId="15" xfId="0" applyNumberFormat="1" applyFont="1" applyBorder="1" applyAlignment="1">
      <alignment horizontal="right"/>
    </xf>
    <xf numFmtId="0" fontId="15" fillId="0" borderId="0" xfId="0" applyFont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3" fontId="18" fillId="0" borderId="13" xfId="0" applyNumberFormat="1" applyFont="1" applyBorder="1" applyAlignment="1">
      <alignment horizontal="right" vertical="top" wrapText="1"/>
    </xf>
    <xf numFmtId="3" fontId="16" fillId="0" borderId="15" xfId="0" applyNumberFormat="1" applyFont="1" applyBorder="1" applyAlignment="1">
      <alignment horizontal="right" wrapText="1"/>
    </xf>
    <xf numFmtId="0" fontId="0" fillId="0" borderId="12" xfId="0" applyBorder="1"/>
    <xf numFmtId="3" fontId="16" fillId="0" borderId="12" xfId="0" applyNumberFormat="1" applyFont="1" applyBorder="1" applyAlignment="1">
      <alignment horizontal="right"/>
    </xf>
    <xf numFmtId="0" fontId="25" fillId="0" borderId="0" xfId="0" applyFont="1"/>
    <xf numFmtId="0" fontId="15" fillId="0" borderId="12" xfId="0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0" fontId="16" fillId="0" borderId="12" xfId="0" applyFont="1" applyBorder="1" applyAlignment="1">
      <alignment wrapText="1"/>
    </xf>
    <xf numFmtId="0" fontId="15" fillId="0" borderId="12" xfId="0" applyFont="1" applyBorder="1" applyAlignment="1">
      <alignment vertical="top" wrapText="1"/>
    </xf>
    <xf numFmtId="0" fontId="15" fillId="0" borderId="12" xfId="0" applyFont="1" applyBorder="1" applyAlignment="1">
      <alignment wrapText="1"/>
    </xf>
    <xf numFmtId="0" fontId="15" fillId="0" borderId="12" xfId="0" applyFont="1" applyBorder="1" applyAlignment="1">
      <alignment horizontal="right"/>
    </xf>
    <xf numFmtId="3" fontId="18" fillId="0" borderId="0" xfId="0" applyNumberFormat="1" applyFont="1" applyAlignment="1">
      <alignment horizontal="right"/>
    </xf>
    <xf numFmtId="3" fontId="18" fillId="0" borderId="12" xfId="0" applyNumberFormat="1" applyFont="1" applyBorder="1" applyAlignment="1">
      <alignment horizontal="right"/>
    </xf>
    <xf numFmtId="0" fontId="0" fillId="0" borderId="12" xfId="0" applyBorder="1" applyAlignment="1">
      <alignment vertical="top" wrapText="1"/>
    </xf>
    <xf numFmtId="0" fontId="25" fillId="0" borderId="0" xfId="0" applyFont="1" applyAlignment="1">
      <alignment wrapText="1"/>
    </xf>
    <xf numFmtId="0" fontId="15" fillId="0" borderId="0" xfId="0" applyFont="1" applyFill="1"/>
    <xf numFmtId="0" fontId="16" fillId="0" borderId="0" xfId="0" applyFont="1" applyFill="1"/>
    <xf numFmtId="0" fontId="26" fillId="0" borderId="0" xfId="0" applyFont="1" applyFill="1" applyAlignment="1">
      <alignment horizontal="right"/>
    </xf>
    <xf numFmtId="0" fontId="15" fillId="0" borderId="5" xfId="0" applyFont="1" applyFill="1" applyBorder="1"/>
    <xf numFmtId="165" fontId="1" fillId="2" borderId="3" xfId="1" applyNumberFormat="1" applyFont="1" applyFill="1" applyBorder="1"/>
    <xf numFmtId="3" fontId="27" fillId="0" borderId="0" xfId="0" applyNumberFormat="1" applyFont="1"/>
    <xf numFmtId="0" fontId="0" fillId="0" borderId="15" xfId="0" applyBorder="1" applyAlignment="1">
      <alignment wrapText="1"/>
    </xf>
    <xf numFmtId="0" fontId="16" fillId="0" borderId="15" xfId="0" applyFont="1" applyBorder="1" applyAlignment="1">
      <alignment horizontal="right" vertical="top" wrapText="1"/>
    </xf>
    <xf numFmtId="0" fontId="16" fillId="0" borderId="15" xfId="0" applyFont="1" applyBorder="1" applyAlignment="1">
      <alignment horizontal="right" wrapText="1"/>
    </xf>
    <xf numFmtId="0" fontId="15" fillId="0" borderId="12" xfId="0" applyFont="1" applyBorder="1" applyAlignment="1">
      <alignment horizontal="right" vertical="top" wrapText="1"/>
    </xf>
    <xf numFmtId="0" fontId="16" fillId="0" borderId="12" xfId="0" applyFont="1" applyBorder="1"/>
    <xf numFmtId="0" fontId="16" fillId="0" borderId="12" xfId="0" applyFont="1" applyBorder="1" applyAlignment="1">
      <alignment horizontal="right" vertical="top" wrapText="1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right"/>
    </xf>
    <xf numFmtId="0" fontId="15" fillId="0" borderId="12" xfId="0" applyFont="1" applyBorder="1"/>
    <xf numFmtId="0" fontId="15" fillId="0" borderId="1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16" fillId="0" borderId="14" xfId="0" applyFont="1" applyBorder="1" applyAlignment="1">
      <alignment horizontal="right" wrapText="1"/>
    </xf>
    <xf numFmtId="0" fontId="2" fillId="0" borderId="0" xfId="4" applyFont="1" applyBorder="1" applyAlignment="1">
      <alignment horizontal="center"/>
    </xf>
    <xf numFmtId="165" fontId="29" fillId="0" borderId="0" xfId="3" applyNumberFormat="1" applyFont="1" applyBorder="1" applyAlignment="1"/>
    <xf numFmtId="0" fontId="30" fillId="0" borderId="0" xfId="0" applyFont="1"/>
    <xf numFmtId="15" fontId="31" fillId="0" borderId="0" xfId="0" applyNumberFormat="1" applyFont="1" applyAlignment="1">
      <alignment horizontal="right" wrapText="1"/>
    </xf>
    <xf numFmtId="0" fontId="30" fillId="0" borderId="0" xfId="0" applyFont="1" applyAlignment="1">
      <alignment wrapText="1"/>
    </xf>
    <xf numFmtId="165" fontId="29" fillId="0" borderId="0" xfId="3" applyNumberFormat="1" applyFont="1" applyFill="1" applyBorder="1" applyAlignment="1"/>
    <xf numFmtId="0" fontId="28" fillId="0" borderId="0" xfId="0" applyFont="1" applyBorder="1" applyAlignment="1">
      <alignment wrapText="1"/>
    </xf>
    <xf numFmtId="0" fontId="33" fillId="0" borderId="0" xfId="0" applyFont="1" applyBorder="1" applyAlignment="1">
      <alignment horizontal="right" vertical="top" wrapText="1"/>
    </xf>
    <xf numFmtId="0" fontId="33" fillId="0" borderId="0" xfId="0" applyFont="1" applyBorder="1" applyAlignment="1">
      <alignment horizontal="right" wrapText="1"/>
    </xf>
    <xf numFmtId="0" fontId="34" fillId="0" borderId="0" xfId="0" applyFont="1" applyBorder="1" applyAlignment="1">
      <alignment wrapText="1"/>
    </xf>
    <xf numFmtId="0" fontId="34" fillId="0" borderId="0" xfId="0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/>
    </xf>
    <xf numFmtId="0" fontId="33" fillId="0" borderId="0" xfId="0" applyFont="1" applyBorder="1"/>
    <xf numFmtId="3" fontId="33" fillId="0" borderId="0" xfId="0" applyNumberFormat="1" applyFont="1" applyBorder="1" applyAlignment="1">
      <alignment horizontal="right"/>
    </xf>
    <xf numFmtId="0" fontId="28" fillId="0" borderId="0" xfId="0" applyFont="1" applyBorder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34" fillId="0" borderId="0" xfId="0" applyFont="1" applyBorder="1"/>
    <xf numFmtId="0" fontId="34" fillId="0" borderId="0" xfId="0" applyFont="1" applyBorder="1" applyAlignment="1">
      <alignment horizontal="center"/>
    </xf>
    <xf numFmtId="3" fontId="34" fillId="0" borderId="0" xfId="0" applyNumberFormat="1" applyFont="1" applyBorder="1" applyAlignment="1">
      <alignment horizontal="right" wrapText="1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horizontal="right" wrapText="1"/>
    </xf>
    <xf numFmtId="0" fontId="16" fillId="0" borderId="0" xfId="0" applyFont="1" applyAlignment="1">
      <alignment horizontal="justify" wrapText="1"/>
    </xf>
    <xf numFmtId="165" fontId="35" fillId="0" borderId="1" xfId="1" applyNumberFormat="1" applyFont="1" applyFill="1" applyBorder="1"/>
    <xf numFmtId="0" fontId="36" fillId="0" borderId="0" xfId="0" applyFont="1" applyFill="1"/>
    <xf numFmtId="0" fontId="31" fillId="0" borderId="0" xfId="0" applyFont="1" applyFill="1" applyAlignment="1">
      <alignment horizontal="right"/>
    </xf>
    <xf numFmtId="165" fontId="31" fillId="0" borderId="19" xfId="1" applyNumberFormat="1" applyFont="1" applyFill="1" applyBorder="1" applyAlignment="1">
      <alignment horizontal="center"/>
    </xf>
    <xf numFmtId="165" fontId="31" fillId="0" borderId="37" xfId="1" applyNumberFormat="1" applyFont="1" applyFill="1" applyBorder="1" applyAlignment="1">
      <alignment horizontal="center"/>
    </xf>
    <xf numFmtId="165" fontId="31" fillId="0" borderId="38" xfId="1" applyNumberFormat="1" applyFont="1" applyFill="1" applyBorder="1" applyAlignment="1">
      <alignment horizontal="center"/>
    </xf>
    <xf numFmtId="165" fontId="31" fillId="0" borderId="38" xfId="1" applyNumberFormat="1" applyFont="1" applyFill="1" applyBorder="1" applyAlignment="1">
      <alignment horizontal="center" wrapText="1"/>
    </xf>
    <xf numFmtId="165" fontId="32" fillId="0" borderId="24" xfId="1" applyNumberFormat="1" applyFont="1" applyFill="1" applyBorder="1"/>
    <xf numFmtId="14" fontId="32" fillId="0" borderId="3" xfId="1" applyNumberFormat="1" applyFont="1" applyFill="1" applyBorder="1"/>
    <xf numFmtId="165" fontId="32" fillId="0" borderId="3" xfId="1" applyNumberFormat="1" applyFont="1" applyFill="1" applyBorder="1"/>
    <xf numFmtId="165" fontId="32" fillId="0" borderId="3" xfId="0" applyNumberFormat="1" applyFont="1" applyFill="1" applyBorder="1"/>
    <xf numFmtId="165" fontId="32" fillId="0" borderId="39" xfId="0" applyNumberFormat="1" applyFont="1" applyFill="1" applyBorder="1"/>
    <xf numFmtId="14" fontId="32" fillId="0" borderId="3" xfId="1" applyNumberFormat="1" applyFont="1" applyFill="1" applyBorder="1" applyAlignment="1">
      <alignment horizontal="right"/>
    </xf>
    <xf numFmtId="165" fontId="32" fillId="0" borderId="22" xfId="1" applyNumberFormat="1" applyFont="1" applyFill="1" applyBorder="1"/>
    <xf numFmtId="14" fontId="32" fillId="0" borderId="1" xfId="1" applyNumberFormat="1" applyFont="1" applyFill="1" applyBorder="1" applyAlignment="1">
      <alignment horizontal="right"/>
    </xf>
    <xf numFmtId="165" fontId="32" fillId="0" borderId="1" xfId="1" applyNumberFormat="1" applyFont="1" applyFill="1" applyBorder="1"/>
    <xf numFmtId="165" fontId="32" fillId="0" borderId="1" xfId="0" applyNumberFormat="1" applyFont="1" applyFill="1" applyBorder="1"/>
    <xf numFmtId="165" fontId="32" fillId="0" borderId="40" xfId="0" applyNumberFormat="1" applyFont="1" applyFill="1" applyBorder="1"/>
    <xf numFmtId="165" fontId="31" fillId="0" borderId="9" xfId="1" applyNumberFormat="1" applyFont="1" applyFill="1" applyBorder="1"/>
    <xf numFmtId="165" fontId="31" fillId="0" borderId="41" xfId="1" applyNumberFormat="1" applyFont="1" applyFill="1" applyBorder="1"/>
    <xf numFmtId="165" fontId="31" fillId="0" borderId="4" xfId="1" applyNumberFormat="1" applyFont="1" applyFill="1" applyBorder="1"/>
    <xf numFmtId="165" fontId="31" fillId="0" borderId="10" xfId="1" applyNumberFormat="1" applyFont="1" applyFill="1" applyBorder="1"/>
    <xf numFmtId="165" fontId="32" fillId="0" borderId="25" xfId="1" applyNumberFormat="1" applyFont="1" applyFill="1" applyBorder="1"/>
    <xf numFmtId="165" fontId="32" fillId="0" borderId="2" xfId="1" applyNumberFormat="1" applyFont="1" applyFill="1" applyBorder="1"/>
    <xf numFmtId="165" fontId="32" fillId="0" borderId="2" xfId="0" applyNumberFormat="1" applyFont="1" applyFill="1" applyBorder="1"/>
    <xf numFmtId="165" fontId="32" fillId="0" borderId="42" xfId="0" applyNumberFormat="1" applyFont="1" applyFill="1" applyBorder="1"/>
    <xf numFmtId="165" fontId="32" fillId="0" borderId="5" xfId="1" applyNumberFormat="1" applyFont="1" applyFill="1" applyBorder="1"/>
    <xf numFmtId="165" fontId="32" fillId="0" borderId="5" xfId="0" applyNumberFormat="1" applyFont="1" applyFill="1" applyBorder="1"/>
    <xf numFmtId="14" fontId="31" fillId="0" borderId="4" xfId="1" applyNumberFormat="1" applyFont="1" applyFill="1" applyBorder="1" applyAlignment="1">
      <alignment horizontal="right"/>
    </xf>
    <xf numFmtId="14" fontId="31" fillId="0" borderId="41" xfId="1" applyNumberFormat="1" applyFont="1" applyFill="1" applyBorder="1" applyAlignment="1">
      <alignment horizontal="right"/>
    </xf>
    <xf numFmtId="165" fontId="31" fillId="0" borderId="4" xfId="0" applyNumberFormat="1" applyFont="1" applyFill="1" applyBorder="1"/>
    <xf numFmtId="165" fontId="31" fillId="0" borderId="10" xfId="0" applyNumberFormat="1" applyFont="1" applyFill="1" applyBorder="1"/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7" fillId="0" borderId="0" xfId="0" applyFont="1"/>
    <xf numFmtId="0" fontId="18" fillId="0" borderId="0" xfId="0" applyFont="1"/>
    <xf numFmtId="3" fontId="18" fillId="0" borderId="14" xfId="0" applyNumberFormat="1" applyFont="1" applyBorder="1" applyAlignment="1">
      <alignment horizontal="right" wrapText="1"/>
    </xf>
    <xf numFmtId="3" fontId="18" fillId="0" borderId="16" xfId="0" applyNumberFormat="1" applyFont="1" applyBorder="1" applyAlignment="1">
      <alignment horizontal="right" wrapText="1"/>
    </xf>
    <xf numFmtId="0" fontId="0" fillId="0" borderId="0" xfId="0"/>
    <xf numFmtId="0" fontId="16" fillId="0" borderId="0" xfId="0" applyFont="1" applyAlignment="1">
      <alignment horizontal="right"/>
    </xf>
    <xf numFmtId="0" fontId="15" fillId="0" borderId="14" xfId="0" applyFont="1" applyBorder="1" applyAlignment="1">
      <alignment vertical="top" wrapText="1"/>
    </xf>
    <xf numFmtId="0" fontId="15" fillId="0" borderId="36" xfId="0" applyFont="1" applyBorder="1" applyAlignment="1">
      <alignment vertical="top" wrapText="1"/>
    </xf>
    <xf numFmtId="0" fontId="16" fillId="0" borderId="14" xfId="0" applyFont="1" applyBorder="1" applyAlignment="1">
      <alignment horizontal="right" wrapText="1"/>
    </xf>
    <xf numFmtId="0" fontId="16" fillId="0" borderId="36" xfId="0" applyFont="1" applyBorder="1" applyAlignment="1">
      <alignment horizontal="right" wrapText="1"/>
    </xf>
    <xf numFmtId="0" fontId="15" fillId="0" borderId="14" xfId="0" applyFont="1" applyBorder="1" applyAlignment="1">
      <alignment wrapText="1"/>
    </xf>
    <xf numFmtId="0" fontId="15" fillId="0" borderId="36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165" fontId="31" fillId="0" borderId="0" xfId="1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4" applyFont="1" applyBorder="1" applyAlignment="1">
      <alignment horizontal="center"/>
    </xf>
    <xf numFmtId="0" fontId="2" fillId="0" borderId="0" xfId="4" applyFont="1" applyBorder="1" applyAlignment="1">
      <alignment horizontal="center" wrapText="1"/>
    </xf>
    <xf numFmtId="0" fontId="23" fillId="0" borderId="6" xfId="5" applyFont="1" applyFill="1" applyBorder="1" applyAlignment="1">
      <alignment horizontal="left" wrapText="1"/>
    </xf>
    <xf numFmtId="0" fontId="23" fillId="0" borderId="17" xfId="5" applyFont="1" applyFill="1" applyBorder="1" applyAlignment="1">
      <alignment horizontal="left" wrapText="1"/>
    </xf>
    <xf numFmtId="0" fontId="23" fillId="0" borderId="7" xfId="5" applyFont="1" applyFill="1" applyBorder="1" applyAlignment="1">
      <alignment horizontal="left" wrapText="1"/>
    </xf>
    <xf numFmtId="0" fontId="23" fillId="0" borderId="28" xfId="4" applyFont="1" applyBorder="1" applyAlignment="1">
      <alignment horizontal="left" wrapText="1"/>
    </xf>
    <xf numFmtId="0" fontId="23" fillId="0" borderId="3" xfId="4" applyFont="1" applyBorder="1" applyAlignment="1">
      <alignment horizontal="left"/>
    </xf>
    <xf numFmtId="0" fontId="13" fillId="0" borderId="3" xfId="5" applyFont="1" applyFill="1" applyBorder="1" applyAlignment="1">
      <alignment horizontal="left" wrapText="1"/>
    </xf>
    <xf numFmtId="0" fontId="24" fillId="0" borderId="3" xfId="5" applyFont="1" applyFill="1" applyBorder="1" applyAlignment="1">
      <alignment horizontal="left" wrapText="1"/>
    </xf>
    <xf numFmtId="0" fontId="23" fillId="0" borderId="3" xfId="5" applyFont="1" applyFill="1" applyBorder="1" applyAlignment="1">
      <alignment horizontal="left" wrapText="1"/>
    </xf>
    <xf numFmtId="0" fontId="13" fillId="0" borderId="3" xfId="4" applyFont="1" applyBorder="1" applyAlignment="1">
      <alignment horizontal="left" wrapText="1"/>
    </xf>
    <xf numFmtId="0" fontId="23" fillId="0" borderId="3" xfId="4" applyFont="1" applyBorder="1" applyAlignment="1">
      <alignment horizontal="left" wrapText="1"/>
    </xf>
    <xf numFmtId="0" fontId="13" fillId="0" borderId="3" xfId="4" applyFont="1" applyBorder="1" applyAlignment="1">
      <alignment horizontal="left"/>
    </xf>
    <xf numFmtId="0" fontId="2" fillId="0" borderId="28" xfId="4" applyFont="1" applyBorder="1" applyAlignment="1">
      <alignment horizontal="left" wrapText="1"/>
    </xf>
    <xf numFmtId="2" fontId="2" fillId="0" borderId="29" xfId="4" applyNumberFormat="1" applyFont="1" applyBorder="1" applyAlignment="1">
      <alignment horizontal="center" wrapText="1"/>
    </xf>
    <xf numFmtId="2" fontId="2" fillId="0" borderId="30" xfId="4" applyNumberFormat="1" applyFont="1" applyBorder="1" applyAlignment="1">
      <alignment horizontal="center" wrapText="1"/>
    </xf>
    <xf numFmtId="0" fontId="22" fillId="0" borderId="31" xfId="4" applyFont="1" applyBorder="1" applyAlignment="1">
      <alignment horizontal="center" wrapText="1"/>
    </xf>
    <xf numFmtId="0" fontId="22" fillId="0" borderId="32" xfId="4" applyFont="1" applyBorder="1" applyAlignment="1">
      <alignment horizontal="center" wrapText="1"/>
    </xf>
    <xf numFmtId="0" fontId="22" fillId="0" borderId="33" xfId="4" applyFont="1" applyBorder="1" applyAlignment="1">
      <alignment horizontal="center" wrapText="1"/>
    </xf>
    <xf numFmtId="0" fontId="23" fillId="0" borderId="20" xfId="4" applyFont="1" applyBorder="1" applyAlignment="1">
      <alignment horizontal="left" wrapText="1"/>
    </xf>
    <xf numFmtId="0" fontId="23" fillId="0" borderId="21" xfId="4" applyFont="1" applyBorder="1" applyAlignment="1">
      <alignment horizontal="left" wrapText="1"/>
    </xf>
    <xf numFmtId="0" fontId="2" fillId="0" borderId="17" xfId="4" applyFont="1" applyBorder="1" applyAlignment="1">
      <alignment horizontal="left" wrapText="1"/>
    </xf>
    <xf numFmtId="0" fontId="2" fillId="0" borderId="7" xfId="4" applyFont="1" applyBorder="1" applyAlignment="1">
      <alignment horizontal="left" wrapText="1"/>
    </xf>
    <xf numFmtId="0" fontId="1" fillId="0" borderId="17" xfId="4" applyFont="1" applyBorder="1" applyAlignment="1">
      <alignment horizontal="left" wrapText="1"/>
    </xf>
    <xf numFmtId="0" fontId="1" fillId="0" borderId="7" xfId="4" applyFont="1" applyBorder="1" applyAlignment="1">
      <alignment horizontal="left" wrapText="1"/>
    </xf>
    <xf numFmtId="0" fontId="1" fillId="0" borderId="17" xfId="4" applyFont="1" applyBorder="1" applyAlignment="1">
      <alignment horizontal="center" wrapText="1"/>
    </xf>
    <xf numFmtId="0" fontId="1" fillId="0" borderId="7" xfId="4" applyFont="1" applyBorder="1" applyAlignment="1">
      <alignment horizontal="center" wrapText="1"/>
    </xf>
    <xf numFmtId="0" fontId="6" fillId="0" borderId="7" xfId="4" applyFont="1" applyBorder="1" applyAlignment="1">
      <alignment horizontal="left" wrapText="1"/>
    </xf>
    <xf numFmtId="0" fontId="6" fillId="0" borderId="3" xfId="4" applyFont="1" applyBorder="1" applyAlignment="1">
      <alignment horizontal="left" wrapText="1"/>
    </xf>
    <xf numFmtId="0" fontId="2" fillId="0" borderId="3" xfId="4" applyFont="1" applyBorder="1" applyAlignment="1">
      <alignment horizontal="left" wrapText="1"/>
    </xf>
    <xf numFmtId="2" fontId="2" fillId="0" borderId="3" xfId="4" applyNumberFormat="1" applyFont="1" applyBorder="1" applyAlignment="1">
      <alignment horizontal="center" wrapText="1"/>
    </xf>
    <xf numFmtId="2" fontId="22" fillId="0" borderId="0" xfId="4" applyNumberFormat="1" applyFont="1" applyBorder="1" applyAlignment="1">
      <alignment horizontal="center" wrapText="1"/>
    </xf>
    <xf numFmtId="2" fontId="22" fillId="0" borderId="18" xfId="4" applyNumberFormat="1" applyFont="1" applyBorder="1" applyAlignment="1">
      <alignment horizontal="center" wrapText="1"/>
    </xf>
    <xf numFmtId="0" fontId="2" fillId="0" borderId="20" xfId="4" applyFont="1" applyBorder="1" applyAlignment="1">
      <alignment horizontal="left" wrapText="1"/>
    </xf>
    <xf numFmtId="0" fontId="2" fillId="0" borderId="21" xfId="4" applyFont="1" applyBorder="1" applyAlignment="1">
      <alignment horizontal="left" wrapText="1"/>
    </xf>
  </cellXfs>
  <cellStyles count="6">
    <cellStyle name="Comma" xfId="3" builtinId="3"/>
    <cellStyle name="Comma_21.Aktivet Afatgjata Materiale  09" xfId="2"/>
    <cellStyle name="Comma_Mjete Kryesore 2008 - Shtesat" xfId="1"/>
    <cellStyle name="Normal" xfId="0" builtinId="0"/>
    <cellStyle name="Normal_asn_2009 Propozimet" xfId="4"/>
    <cellStyle name="Normal_Sheet2" xfId="5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M9" sqref="M9"/>
    </sheetView>
  </sheetViews>
  <sheetFormatPr defaultRowHeight="15"/>
  <cols>
    <col min="1" max="1" width="43.85546875" customWidth="1"/>
    <col min="3" max="3" width="11.28515625" bestFit="1" customWidth="1"/>
    <col min="4" max="4" width="3.7109375" customWidth="1"/>
    <col min="5" max="5" width="15" customWidth="1"/>
    <col min="6" max="6" width="4.28515625" customWidth="1"/>
    <col min="7" max="7" width="14.85546875" customWidth="1"/>
  </cols>
  <sheetData>
    <row r="1" spans="1:7" ht="29.25">
      <c r="A1" s="219"/>
      <c r="B1" s="279" t="s">
        <v>115</v>
      </c>
      <c r="C1" s="280" t="s">
        <v>245</v>
      </c>
      <c r="D1" s="281"/>
      <c r="E1" s="177" t="s">
        <v>133</v>
      </c>
      <c r="F1" s="278"/>
      <c r="G1" s="177" t="s">
        <v>247</v>
      </c>
    </row>
    <row r="2" spans="1:7">
      <c r="A2" s="219"/>
      <c r="B2" s="279"/>
      <c r="C2" s="280"/>
      <c r="D2" s="281"/>
      <c r="E2" s="177" t="s">
        <v>246</v>
      </c>
      <c r="F2" s="278"/>
      <c r="G2" s="177" t="s">
        <v>246</v>
      </c>
    </row>
    <row r="3" spans="1:7">
      <c r="A3" s="72" t="s">
        <v>248</v>
      </c>
      <c r="B3" s="180"/>
      <c r="C3" s="180"/>
      <c r="D3" s="180"/>
      <c r="F3" s="93"/>
    </row>
    <row r="4" spans="1:7">
      <c r="A4" s="179" t="s">
        <v>249</v>
      </c>
      <c r="B4" s="69">
        <v>7</v>
      </c>
      <c r="C4" s="74">
        <v>150477</v>
      </c>
      <c r="D4" s="180"/>
      <c r="E4" s="75">
        <v>4075490</v>
      </c>
      <c r="F4" s="93"/>
      <c r="G4" s="85">
        <v>113003</v>
      </c>
    </row>
    <row r="5" spans="1:7">
      <c r="A5" s="179" t="s">
        <v>250</v>
      </c>
      <c r="B5" s="69">
        <v>8</v>
      </c>
      <c r="C5" s="74">
        <v>2250000</v>
      </c>
      <c r="D5" s="180"/>
      <c r="E5" s="75">
        <v>10000000</v>
      </c>
      <c r="F5" s="93"/>
      <c r="G5" s="85">
        <v>10000000</v>
      </c>
    </row>
    <row r="6" spans="1:7">
      <c r="A6" s="179" t="s">
        <v>251</v>
      </c>
      <c r="B6" s="69">
        <v>9</v>
      </c>
      <c r="C6" s="75">
        <v>15270009</v>
      </c>
      <c r="E6" s="91" t="s">
        <v>125</v>
      </c>
      <c r="F6" s="93"/>
      <c r="G6" s="89" t="s">
        <v>125</v>
      </c>
    </row>
    <row r="7" spans="1:7">
      <c r="A7" s="179" t="s">
        <v>252</v>
      </c>
      <c r="B7" s="69">
        <v>10</v>
      </c>
      <c r="C7" s="74">
        <v>740131</v>
      </c>
      <c r="D7" s="180"/>
      <c r="E7" s="75">
        <v>855047</v>
      </c>
      <c r="F7" s="93"/>
      <c r="G7" s="85">
        <v>456462</v>
      </c>
    </row>
    <row r="8" spans="1:7">
      <c r="A8" s="179" t="s">
        <v>253</v>
      </c>
      <c r="B8" s="69">
        <v>11</v>
      </c>
      <c r="C8" s="74">
        <v>7649902</v>
      </c>
      <c r="D8" s="180"/>
      <c r="E8" s="75">
        <v>141902</v>
      </c>
      <c r="F8" s="93"/>
      <c r="G8" s="85">
        <v>141902</v>
      </c>
    </row>
    <row r="9" spans="1:7">
      <c r="A9" s="179" t="s">
        <v>254</v>
      </c>
      <c r="B9" s="69">
        <v>12</v>
      </c>
      <c r="C9" s="74">
        <v>19026</v>
      </c>
      <c r="D9" s="180"/>
      <c r="E9" s="75">
        <v>287575</v>
      </c>
      <c r="F9" s="93"/>
      <c r="G9" s="85">
        <v>430471</v>
      </c>
    </row>
    <row r="10" spans="1:7" ht="15.75" thickBot="1">
      <c r="A10" s="179" t="s">
        <v>255</v>
      </c>
      <c r="B10" s="180"/>
      <c r="C10" s="74">
        <v>79514</v>
      </c>
      <c r="D10" s="180"/>
      <c r="E10" s="181">
        <v>973807</v>
      </c>
      <c r="F10" s="93"/>
      <c r="G10" s="85">
        <v>712648</v>
      </c>
    </row>
    <row r="11" spans="1:7" ht="15.75" thickBot="1">
      <c r="A11" s="72" t="s">
        <v>256</v>
      </c>
      <c r="B11" s="180"/>
      <c r="C11" s="76">
        <f>SUM(C4:C10)</f>
        <v>26159059</v>
      </c>
      <c r="D11" s="180"/>
      <c r="E11" s="174">
        <f t="shared" ref="E11:G11" si="0">SUM(E4:E10)</f>
        <v>16333821</v>
      </c>
      <c r="F11" s="93"/>
      <c r="G11" s="182">
        <f t="shared" si="0"/>
        <v>11854486</v>
      </c>
    </row>
    <row r="12" spans="1:7" ht="15.75" thickTop="1">
      <c r="A12" s="179" t="s">
        <v>116</v>
      </c>
      <c r="B12" s="180"/>
      <c r="C12" s="180"/>
      <c r="D12" s="180"/>
      <c r="E12" s="180"/>
      <c r="F12" s="93"/>
      <c r="G12" s="180"/>
    </row>
    <row r="13" spans="1:7">
      <c r="A13" s="72" t="s">
        <v>117</v>
      </c>
      <c r="B13" s="180"/>
      <c r="C13" s="180"/>
      <c r="D13" s="180"/>
      <c r="E13" s="180"/>
      <c r="F13" s="93"/>
      <c r="G13" s="180"/>
    </row>
    <row r="14" spans="1:7">
      <c r="A14" s="179" t="s">
        <v>257</v>
      </c>
      <c r="B14" s="180"/>
      <c r="C14" s="91" t="s">
        <v>125</v>
      </c>
      <c r="D14" s="180"/>
      <c r="E14" s="75">
        <v>125000</v>
      </c>
      <c r="F14" s="93"/>
      <c r="G14" s="85">
        <v>3583896</v>
      </c>
    </row>
    <row r="15" spans="1:7" ht="15.75" thickBot="1">
      <c r="A15" s="179" t="s">
        <v>258</v>
      </c>
      <c r="B15" s="69">
        <v>13</v>
      </c>
      <c r="C15" s="74">
        <v>524480</v>
      </c>
      <c r="D15" s="180"/>
      <c r="E15" s="75">
        <v>498452</v>
      </c>
      <c r="F15" s="93"/>
      <c r="G15" s="85">
        <v>123935</v>
      </c>
    </row>
    <row r="16" spans="1:7" ht="15.75" thickBot="1">
      <c r="A16" s="72" t="s">
        <v>259</v>
      </c>
      <c r="B16" s="180"/>
      <c r="C16" s="76">
        <v>524479</v>
      </c>
      <c r="D16" s="180"/>
      <c r="E16" s="76">
        <v>623452</v>
      </c>
      <c r="F16" s="93"/>
      <c r="G16" s="182">
        <v>3707831</v>
      </c>
    </row>
    <row r="17" spans="1:7" ht="15.75" thickTop="1">
      <c r="B17" s="180"/>
      <c r="C17" s="180"/>
      <c r="D17" s="180"/>
      <c r="E17" s="180"/>
      <c r="F17" s="93"/>
      <c r="G17" s="180"/>
    </row>
    <row r="18" spans="1:7">
      <c r="A18" s="72" t="s">
        <v>118</v>
      </c>
      <c r="B18" s="180"/>
      <c r="C18" s="180"/>
      <c r="D18" s="180"/>
      <c r="E18" s="180"/>
      <c r="F18" s="93"/>
      <c r="G18" s="180"/>
    </row>
    <row r="19" spans="1:7">
      <c r="A19" s="179" t="s">
        <v>119</v>
      </c>
      <c r="B19" s="69">
        <v>14</v>
      </c>
      <c r="C19" s="75">
        <v>15627560</v>
      </c>
      <c r="D19" s="180"/>
      <c r="E19" s="75">
        <v>15627560</v>
      </c>
      <c r="F19" s="93"/>
      <c r="G19" s="74">
        <v>15627560</v>
      </c>
    </row>
    <row r="20" spans="1:7">
      <c r="A20" s="179" t="s">
        <v>260</v>
      </c>
      <c r="B20" s="69">
        <v>14</v>
      </c>
      <c r="C20" s="74">
        <v>20008000</v>
      </c>
      <c r="D20" s="180"/>
      <c r="F20" s="93"/>
      <c r="G20" s="180"/>
    </row>
    <row r="21" spans="1:7">
      <c r="A21" s="179" t="s">
        <v>120</v>
      </c>
      <c r="B21" s="180"/>
      <c r="C21" s="74">
        <v>10000000</v>
      </c>
      <c r="D21" s="180"/>
      <c r="E21" s="75">
        <v>10000000</v>
      </c>
      <c r="F21" s="93"/>
      <c r="G21" s="74">
        <v>10000000</v>
      </c>
    </row>
    <row r="22" spans="1:7" ht="15.75" thickBot="1">
      <c r="A22" s="179" t="s">
        <v>126</v>
      </c>
      <c r="B22" s="180"/>
      <c r="C22" s="77">
        <v>-20000981</v>
      </c>
      <c r="D22" s="180"/>
      <c r="E22" s="75">
        <v>-9917191</v>
      </c>
      <c r="F22" s="93"/>
      <c r="G22" s="77">
        <v>-7839345</v>
      </c>
    </row>
    <row r="23" spans="1:7" ht="15.75" thickBot="1">
      <c r="A23" s="72" t="s">
        <v>121</v>
      </c>
      <c r="B23" s="180"/>
      <c r="C23" s="79">
        <v>25634579</v>
      </c>
      <c r="D23" s="180"/>
      <c r="E23" s="183">
        <v>15710369</v>
      </c>
      <c r="F23" s="93"/>
      <c r="G23" s="80">
        <v>8146655</v>
      </c>
    </row>
    <row r="24" spans="1:7">
      <c r="A24" s="283" t="s">
        <v>261</v>
      </c>
      <c r="B24" s="281"/>
      <c r="C24" s="284">
        <v>26159059</v>
      </c>
      <c r="D24" s="281"/>
      <c r="E24" s="284">
        <v>16333821</v>
      </c>
      <c r="F24" s="278"/>
      <c r="G24" s="185"/>
    </row>
    <row r="25" spans="1:7" ht="15.75" thickBot="1">
      <c r="A25" s="283"/>
      <c r="B25" s="281"/>
      <c r="C25" s="285"/>
      <c r="D25" s="281"/>
      <c r="E25" s="285"/>
      <c r="F25" s="278"/>
      <c r="G25" s="186">
        <v>11854486</v>
      </c>
    </row>
    <row r="26" spans="1:7" ht="15.75" thickTop="1">
      <c r="A26" s="282"/>
      <c r="B26" s="282"/>
      <c r="C26" s="282"/>
      <c r="D26" s="282"/>
      <c r="E26" s="282"/>
    </row>
  </sheetData>
  <mergeCells count="11">
    <mergeCell ref="A26:E26"/>
    <mergeCell ref="A24:A25"/>
    <mergeCell ref="B24:B25"/>
    <mergeCell ref="C24:C25"/>
    <mergeCell ref="D24:D25"/>
    <mergeCell ref="E24:E25"/>
    <mergeCell ref="F24:F25"/>
    <mergeCell ref="B1:B2"/>
    <mergeCell ref="C1:C2"/>
    <mergeCell ref="D1:D2"/>
    <mergeCell ref="F1:F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J10" sqref="J10"/>
    </sheetView>
  </sheetViews>
  <sheetFormatPr defaultRowHeight="15"/>
  <cols>
    <col min="1" max="1" width="36.140625" bestFit="1" customWidth="1"/>
    <col min="2" max="2" width="5.7109375" customWidth="1"/>
    <col min="3" max="3" width="16.28515625" bestFit="1" customWidth="1"/>
    <col min="4" max="4" width="4.5703125" customWidth="1"/>
    <col min="5" max="5" width="13.140625" customWidth="1"/>
  </cols>
  <sheetData>
    <row r="1" spans="1:5" ht="43.5">
      <c r="A1" s="180"/>
      <c r="B1" s="69" t="s">
        <v>115</v>
      </c>
      <c r="C1" s="70" t="s">
        <v>262</v>
      </c>
      <c r="E1" s="70" t="s">
        <v>263</v>
      </c>
    </row>
    <row r="2" spans="1:5">
      <c r="A2" s="180"/>
      <c r="B2" s="180"/>
      <c r="C2" s="180"/>
      <c r="E2" s="180"/>
    </row>
    <row r="3" spans="1:5">
      <c r="A3" s="178" t="s">
        <v>264</v>
      </c>
      <c r="B3" s="69">
        <v>15</v>
      </c>
      <c r="C3" s="74">
        <v>706728</v>
      </c>
      <c r="D3" s="180"/>
      <c r="E3" s="74">
        <v>264433</v>
      </c>
    </row>
    <row r="4" spans="1:5" ht="30">
      <c r="A4" s="178" t="s">
        <v>265</v>
      </c>
      <c r="B4" s="69">
        <v>16</v>
      </c>
      <c r="C4" s="74">
        <v>511746</v>
      </c>
      <c r="D4" s="180"/>
      <c r="E4" s="74">
        <v>655159</v>
      </c>
    </row>
    <row r="5" spans="1:5" ht="30">
      <c r="A5" s="178" t="s">
        <v>266</v>
      </c>
      <c r="B5" s="69">
        <v>9</v>
      </c>
      <c r="C5" s="74">
        <v>292103</v>
      </c>
      <c r="D5" s="180"/>
      <c r="E5" s="73" t="s">
        <v>125</v>
      </c>
    </row>
    <row r="6" spans="1:5" ht="15.75" thickBot="1">
      <c r="A6" s="178" t="s">
        <v>267</v>
      </c>
      <c r="B6" s="180"/>
      <c r="C6" s="74">
        <v>17240</v>
      </c>
      <c r="D6" s="180"/>
      <c r="E6" s="73" t="s">
        <v>125</v>
      </c>
    </row>
    <row r="7" spans="1:5" ht="15.75" thickBot="1">
      <c r="A7" s="180"/>
      <c r="B7" s="180"/>
      <c r="C7" s="187">
        <v>1527817</v>
      </c>
      <c r="D7" s="180"/>
      <c r="E7" s="187">
        <v>919592</v>
      </c>
    </row>
    <row r="9" spans="1:5" ht="15.75" thickBot="1">
      <c r="A9" s="178" t="s">
        <v>269</v>
      </c>
      <c r="C9" s="77">
        <v>8362</v>
      </c>
    </row>
    <row r="11" spans="1:5" ht="15.75">
      <c r="C11" s="206">
        <f>C7+C9</f>
        <v>1536179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M31" sqref="M31"/>
    </sheetView>
  </sheetViews>
  <sheetFormatPr defaultRowHeight="15"/>
  <cols>
    <col min="1" max="1" width="41.5703125" bestFit="1" customWidth="1"/>
    <col min="2" max="2" width="3.28515625" customWidth="1"/>
    <col min="3" max="3" width="16.5703125" bestFit="1" customWidth="1"/>
    <col min="4" max="4" width="3.85546875" customWidth="1"/>
    <col min="5" max="5" width="16.5703125" bestFit="1" customWidth="1"/>
  </cols>
  <sheetData>
    <row r="1" spans="1:5" ht="27.75" customHeight="1" thickBot="1">
      <c r="A1" s="207"/>
      <c r="B1" s="208"/>
      <c r="C1" s="209" t="s">
        <v>262</v>
      </c>
      <c r="D1" s="208"/>
      <c r="E1" s="209" t="s">
        <v>122</v>
      </c>
    </row>
    <row r="2" spans="1:5" ht="27.75" customHeight="1">
      <c r="A2" s="178" t="s">
        <v>134</v>
      </c>
      <c r="B2" s="184"/>
      <c r="C2" s="75">
        <v>8088097</v>
      </c>
      <c r="D2" s="184"/>
      <c r="E2" s="75">
        <v>5629374</v>
      </c>
    </row>
    <row r="3" spans="1:5" ht="27.75" customHeight="1" thickBot="1">
      <c r="A3" s="195" t="s">
        <v>135</v>
      </c>
      <c r="B3" s="210"/>
      <c r="C3" s="181">
        <v>658748</v>
      </c>
      <c r="D3" s="210"/>
      <c r="E3" s="181">
        <v>595052</v>
      </c>
    </row>
    <row r="4" spans="1:5" ht="15.75" thickBot="1">
      <c r="A4" s="211" t="s">
        <v>113</v>
      </c>
      <c r="B4" s="212"/>
      <c r="C4" s="189">
        <v>8746845</v>
      </c>
      <c r="D4" s="212"/>
      <c r="E4" s="189">
        <v>6224426</v>
      </c>
    </row>
    <row r="6" spans="1:5" ht="15.75" thickBot="1"/>
    <row r="7" spans="1:5" ht="15.75" thickBot="1">
      <c r="A7" s="213"/>
      <c r="B7" s="214"/>
      <c r="C7" s="209">
        <v>2012</v>
      </c>
      <c r="D7" s="215"/>
      <c r="E7" s="209">
        <v>2011</v>
      </c>
    </row>
    <row r="8" spans="1:5">
      <c r="A8" s="179" t="s">
        <v>318</v>
      </c>
      <c r="B8" s="71"/>
      <c r="C8" s="74">
        <v>468142</v>
      </c>
      <c r="D8" s="91"/>
      <c r="E8" s="74">
        <v>606546</v>
      </c>
    </row>
    <row r="9" spans="1:5">
      <c r="A9" s="179" t="s">
        <v>319</v>
      </c>
      <c r="B9" s="71"/>
      <c r="C9" s="74">
        <v>418814</v>
      </c>
      <c r="D9" s="91"/>
      <c r="E9" s="74">
        <v>32700</v>
      </c>
    </row>
    <row r="10" spans="1:5">
      <c r="A10" s="179" t="s">
        <v>320</v>
      </c>
      <c r="B10" s="71"/>
      <c r="C10" s="74">
        <v>703886</v>
      </c>
      <c r="D10" s="91"/>
      <c r="E10" s="73" t="s">
        <v>125</v>
      </c>
    </row>
    <row r="11" spans="1:5">
      <c r="A11" s="179" t="s">
        <v>136</v>
      </c>
      <c r="B11" s="71"/>
      <c r="C11" s="73" t="s">
        <v>125</v>
      </c>
      <c r="D11" s="91"/>
      <c r="E11" s="74">
        <v>34700</v>
      </c>
    </row>
    <row r="12" spans="1:5">
      <c r="A12" s="179" t="s">
        <v>321</v>
      </c>
      <c r="B12" s="71"/>
      <c r="C12" s="74">
        <v>346200</v>
      </c>
      <c r="D12" s="91"/>
      <c r="E12" s="73" t="s">
        <v>125</v>
      </c>
    </row>
    <row r="13" spans="1:5">
      <c r="A13" s="179" t="s">
        <v>322</v>
      </c>
      <c r="B13" s="71"/>
      <c r="C13" s="74">
        <v>24141</v>
      </c>
      <c r="D13" s="91"/>
      <c r="E13" s="73" t="s">
        <v>125</v>
      </c>
    </row>
    <row r="14" spans="1:5">
      <c r="A14" s="179" t="s">
        <v>323</v>
      </c>
      <c r="B14" s="71"/>
      <c r="C14" s="74">
        <v>117135</v>
      </c>
      <c r="D14" s="91"/>
      <c r="E14" s="74">
        <v>39337</v>
      </c>
    </row>
    <row r="15" spans="1:5">
      <c r="A15" s="179" t="s">
        <v>137</v>
      </c>
      <c r="B15" s="71"/>
      <c r="C15" s="74">
        <v>9600</v>
      </c>
      <c r="D15" s="91"/>
      <c r="E15" s="74">
        <v>70140</v>
      </c>
    </row>
    <row r="16" spans="1:5">
      <c r="A16" s="179" t="s">
        <v>138</v>
      </c>
      <c r="B16" s="71"/>
      <c r="C16" s="74">
        <v>12216</v>
      </c>
      <c r="D16" s="91"/>
      <c r="E16" s="74">
        <v>292755</v>
      </c>
    </row>
    <row r="17" spans="1:5">
      <c r="A17" s="179" t="s">
        <v>139</v>
      </c>
      <c r="B17" s="71"/>
      <c r="C17" s="74">
        <v>100000</v>
      </c>
      <c r="D17" s="91"/>
      <c r="E17" s="74">
        <v>130000</v>
      </c>
    </row>
    <row r="18" spans="1:5">
      <c r="A18" s="179" t="s">
        <v>140</v>
      </c>
      <c r="B18" s="71"/>
      <c r="C18" s="74">
        <v>29440</v>
      </c>
      <c r="D18" s="91"/>
      <c r="E18" s="74">
        <v>164679</v>
      </c>
    </row>
    <row r="19" spans="1:5">
      <c r="A19" s="179" t="s">
        <v>324</v>
      </c>
      <c r="B19" s="71"/>
      <c r="C19" s="74">
        <v>204140</v>
      </c>
      <c r="D19" s="91"/>
      <c r="E19" s="74">
        <v>94013</v>
      </c>
    </row>
    <row r="20" spans="1:5">
      <c r="A20" s="179" t="s">
        <v>141</v>
      </c>
      <c r="B20" s="71"/>
      <c r="C20" s="74">
        <v>117086</v>
      </c>
      <c r="D20" s="91"/>
      <c r="E20" s="74">
        <v>74876</v>
      </c>
    </row>
    <row r="21" spans="1:5">
      <c r="A21" s="179" t="s">
        <v>142</v>
      </c>
      <c r="B21" s="71"/>
      <c r="C21" s="73" t="s">
        <v>125</v>
      </c>
      <c r="D21" s="91"/>
      <c r="E21" s="74">
        <v>6750</v>
      </c>
    </row>
    <row r="22" spans="1:5">
      <c r="A22" s="179" t="s">
        <v>143</v>
      </c>
      <c r="B22" s="71"/>
      <c r="C22" s="74">
        <v>25620</v>
      </c>
      <c r="D22" s="91"/>
      <c r="E22" s="74">
        <v>26320</v>
      </c>
    </row>
    <row r="23" spans="1:5">
      <c r="A23" s="179" t="s">
        <v>144</v>
      </c>
      <c r="B23" s="71"/>
      <c r="C23" s="73" t="s">
        <v>125</v>
      </c>
      <c r="D23" s="91"/>
      <c r="E23" s="74">
        <v>15000</v>
      </c>
    </row>
    <row r="24" spans="1:5">
      <c r="A24" s="179" t="s">
        <v>145</v>
      </c>
      <c r="B24" s="71"/>
      <c r="C24" s="74">
        <v>81636</v>
      </c>
      <c r="D24" s="91"/>
      <c r="E24" s="74">
        <v>34327</v>
      </c>
    </row>
    <row r="25" spans="1:5">
      <c r="A25" s="179" t="s">
        <v>146</v>
      </c>
      <c r="B25" s="71"/>
      <c r="C25" s="73" t="s">
        <v>125</v>
      </c>
      <c r="D25" s="91"/>
      <c r="E25" s="74">
        <v>82500</v>
      </c>
    </row>
    <row r="26" spans="1:5">
      <c r="A26" s="179" t="s">
        <v>325</v>
      </c>
      <c r="B26" s="71"/>
      <c r="C26" s="74">
        <v>4432</v>
      </c>
      <c r="D26" s="91"/>
      <c r="E26" s="73" t="s">
        <v>125</v>
      </c>
    </row>
    <row r="27" spans="1:5" ht="15.75" thickBot="1">
      <c r="A27" s="216" t="s">
        <v>326</v>
      </c>
      <c r="B27" s="217"/>
      <c r="C27" s="77">
        <v>7400</v>
      </c>
      <c r="D27" s="196"/>
      <c r="E27" s="77">
        <v>3800</v>
      </c>
    </row>
    <row r="28" spans="1:5" ht="15.75" thickBot="1">
      <c r="A28" s="211" t="s">
        <v>327</v>
      </c>
      <c r="B28" s="217"/>
      <c r="C28" s="189">
        <v>2669888</v>
      </c>
      <c r="D28" s="196"/>
      <c r="E28" s="189">
        <v>1708443</v>
      </c>
    </row>
    <row r="32" spans="1:5">
      <c r="A32" s="179" t="s">
        <v>328</v>
      </c>
    </row>
    <row r="33" spans="1:5">
      <c r="A33" s="175"/>
      <c r="C33" s="100" t="s">
        <v>330</v>
      </c>
      <c r="E33" s="100" t="s">
        <v>238</v>
      </c>
    </row>
    <row r="34" spans="1:5" s="175" customFormat="1">
      <c r="A34" s="175" t="s">
        <v>331</v>
      </c>
      <c r="C34" s="224">
        <v>5000</v>
      </c>
      <c r="D34" s="225"/>
      <c r="E34" s="226"/>
    </row>
    <row r="35" spans="1:5" s="175" customFormat="1">
      <c r="A35" s="175" t="s">
        <v>332</v>
      </c>
      <c r="C35" s="224">
        <v>2000</v>
      </c>
      <c r="D35" s="225"/>
      <c r="E35" s="226"/>
    </row>
    <row r="36" spans="1:5">
      <c r="A36" s="84" t="s">
        <v>329</v>
      </c>
      <c r="C36" s="224">
        <v>144418</v>
      </c>
      <c r="D36" s="225"/>
      <c r="E36" s="227"/>
    </row>
    <row r="37" spans="1:5">
      <c r="A37" s="84" t="s">
        <v>148</v>
      </c>
      <c r="C37" s="224">
        <v>21185</v>
      </c>
      <c r="D37" s="225"/>
      <c r="E37" s="224">
        <v>5700</v>
      </c>
    </row>
    <row r="38" spans="1:5">
      <c r="A38" s="84" t="s">
        <v>136</v>
      </c>
      <c r="C38" s="224"/>
      <c r="D38" s="225"/>
      <c r="E38" s="224">
        <v>34700</v>
      </c>
    </row>
    <row r="39" spans="1:5">
      <c r="A39" s="84" t="s">
        <v>142</v>
      </c>
      <c r="C39" s="224"/>
      <c r="D39" s="225"/>
      <c r="E39" s="224">
        <v>6750</v>
      </c>
    </row>
    <row r="40" spans="1:5">
      <c r="A40" s="84" t="s">
        <v>144</v>
      </c>
      <c r="C40" s="224"/>
      <c r="D40" s="225"/>
      <c r="E40" s="224">
        <v>15000</v>
      </c>
    </row>
    <row r="41" spans="1:5">
      <c r="A41" s="169" t="s">
        <v>149</v>
      </c>
      <c r="C41" s="228"/>
      <c r="D41" s="225"/>
      <c r="E41" s="228">
        <v>56039</v>
      </c>
    </row>
    <row r="42" spans="1:5">
      <c r="A42" s="169" t="s">
        <v>146</v>
      </c>
      <c r="C42" s="228"/>
      <c r="D42" s="225"/>
      <c r="E42" s="228">
        <v>82500</v>
      </c>
    </row>
    <row r="43" spans="1:5">
      <c r="A43" s="169" t="s">
        <v>147</v>
      </c>
      <c r="C43" s="228"/>
      <c r="D43" s="225"/>
      <c r="E43" s="228">
        <v>3800</v>
      </c>
    </row>
    <row r="44" spans="1:5" ht="15.75" thickBot="1">
      <c r="A44" s="169" t="s">
        <v>239</v>
      </c>
      <c r="C44" s="228"/>
      <c r="D44" s="225"/>
      <c r="E44" s="228">
        <v>283041</v>
      </c>
    </row>
    <row r="45" spans="1:5">
      <c r="A45" s="175"/>
      <c r="C45" s="101"/>
      <c r="E45" s="101"/>
    </row>
    <row r="46" spans="1:5" ht="15.75" thickBot="1">
      <c r="A46" s="175"/>
      <c r="C46" s="102">
        <f>SUM(C34:C45)</f>
        <v>172603</v>
      </c>
      <c r="E46" s="102">
        <f>SUM(E37:E44)</f>
        <v>487530</v>
      </c>
    </row>
    <row r="47" spans="1:5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25" sqref="A25"/>
    </sheetView>
  </sheetViews>
  <sheetFormatPr defaultRowHeight="15"/>
  <cols>
    <col min="1" max="1" width="38.85546875" customWidth="1"/>
    <col min="3" max="3" width="12" style="175" bestFit="1" customWidth="1"/>
    <col min="4" max="4" width="5.5703125" style="175" customWidth="1"/>
    <col min="5" max="5" width="10.85546875" bestFit="1" customWidth="1"/>
  </cols>
  <sheetData>
    <row r="1" spans="1:5" ht="72">
      <c r="A1" s="219"/>
      <c r="B1" s="69" t="s">
        <v>115</v>
      </c>
      <c r="C1" s="70" t="s">
        <v>262</v>
      </c>
      <c r="D1"/>
      <c r="E1" s="70" t="s">
        <v>263</v>
      </c>
    </row>
    <row r="2" spans="1:5">
      <c r="A2" s="219"/>
      <c r="B2" s="219"/>
      <c r="C2" s="219"/>
      <c r="D2"/>
      <c r="E2" s="219"/>
    </row>
    <row r="3" spans="1:5">
      <c r="A3" s="178" t="s">
        <v>264</v>
      </c>
      <c r="B3" s="69">
        <v>15</v>
      </c>
      <c r="C3" s="74">
        <v>706728</v>
      </c>
      <c r="D3" s="219"/>
      <c r="E3" s="74">
        <v>264433</v>
      </c>
    </row>
    <row r="4" spans="1:5" ht="30">
      <c r="A4" s="178" t="s">
        <v>265</v>
      </c>
      <c r="B4" s="69">
        <v>16</v>
      </c>
      <c r="C4" s="74">
        <v>511746</v>
      </c>
      <c r="D4" s="219"/>
      <c r="E4" s="74">
        <v>655159</v>
      </c>
    </row>
    <row r="5" spans="1:5" ht="30">
      <c r="A5" s="178" t="s">
        <v>266</v>
      </c>
      <c r="B5" s="69">
        <v>9</v>
      </c>
      <c r="C5" s="74">
        <v>292103</v>
      </c>
      <c r="D5" s="219"/>
      <c r="E5" s="73" t="s">
        <v>125</v>
      </c>
    </row>
    <row r="6" spans="1:5" ht="15.75" thickBot="1">
      <c r="A6" s="178" t="s">
        <v>267</v>
      </c>
      <c r="B6" s="219"/>
      <c r="C6" s="74">
        <v>17240</v>
      </c>
      <c r="D6" s="219"/>
      <c r="E6" s="73" t="s">
        <v>125</v>
      </c>
    </row>
    <row r="7" spans="1:5" ht="15.75" thickBot="1">
      <c r="A7" s="219"/>
      <c r="B7" s="219"/>
      <c r="C7" s="187">
        <v>1527817</v>
      </c>
      <c r="D7" s="219"/>
      <c r="E7" s="187">
        <v>919592</v>
      </c>
    </row>
    <row r="8" spans="1:5">
      <c r="A8" s="219"/>
      <c r="B8" s="219"/>
      <c r="C8" s="219"/>
      <c r="D8" s="219"/>
      <c r="E8" s="219"/>
    </row>
    <row r="9" spans="1:5">
      <c r="A9" s="178" t="s">
        <v>123</v>
      </c>
      <c r="B9" s="69">
        <v>17</v>
      </c>
      <c r="C9" s="74">
        <v>-8746845</v>
      </c>
      <c r="D9" s="219"/>
      <c r="E9" s="74">
        <v>-6224426</v>
      </c>
    </row>
    <row r="10" spans="1:5">
      <c r="A10" s="178" t="s">
        <v>124</v>
      </c>
      <c r="B10" s="69">
        <v>10</v>
      </c>
      <c r="C10" s="74">
        <v>-203236</v>
      </c>
      <c r="D10" s="219"/>
      <c r="E10" s="74">
        <v>-160395</v>
      </c>
    </row>
    <row r="11" spans="1:5">
      <c r="A11" s="178" t="s">
        <v>268</v>
      </c>
      <c r="B11" s="69">
        <v>18</v>
      </c>
      <c r="C11" s="74">
        <v>-2669888</v>
      </c>
      <c r="D11" s="219"/>
      <c r="E11" s="74">
        <v>-1708443</v>
      </c>
    </row>
    <row r="12" spans="1:5" ht="15.75" thickBot="1">
      <c r="A12" s="84" t="s">
        <v>335</v>
      </c>
      <c r="B12" s="219"/>
      <c r="C12" s="73" t="s">
        <v>125</v>
      </c>
      <c r="D12" s="219"/>
      <c r="E12" s="74">
        <v>-283041</v>
      </c>
    </row>
    <row r="13" spans="1:5" ht="15.75" thickBot="1">
      <c r="A13" s="219"/>
      <c r="C13" s="187">
        <v>-11619969</v>
      </c>
      <c r="D13"/>
      <c r="E13" s="187">
        <v>-8376305</v>
      </c>
    </row>
    <row r="14" spans="1:5">
      <c r="A14" s="219"/>
      <c r="C14" s="219"/>
      <c r="D14"/>
      <c r="E14" s="219"/>
    </row>
    <row r="15" spans="1:5" ht="15.75" thickBot="1">
      <c r="A15" s="178" t="s">
        <v>336</v>
      </c>
      <c r="C15" s="77">
        <v>8362</v>
      </c>
      <c r="D15"/>
      <c r="E15" s="77">
        <v>-31029</v>
      </c>
    </row>
    <row r="16" spans="1:5" ht="15.75" thickBot="1">
      <c r="A16" s="78" t="s">
        <v>270</v>
      </c>
      <c r="C16" s="79">
        <v>-10083790</v>
      </c>
      <c r="D16"/>
      <c r="E16" s="79">
        <v>-7487742</v>
      </c>
    </row>
    <row r="17" spans="1:5">
      <c r="A17" s="219"/>
      <c r="C17"/>
      <c r="D17"/>
    </row>
    <row r="18" spans="1:5">
      <c r="A18" s="178" t="s">
        <v>271</v>
      </c>
      <c r="B18" s="71">
        <v>19</v>
      </c>
      <c r="C18" s="73" t="s">
        <v>125</v>
      </c>
      <c r="D18"/>
      <c r="E18" s="73" t="s">
        <v>125</v>
      </c>
    </row>
    <row r="19" spans="1:5" ht="15.75" thickBot="1">
      <c r="A19" s="219"/>
      <c r="C19" s="188"/>
      <c r="D19"/>
      <c r="E19" s="188"/>
    </row>
    <row r="20" spans="1:5" ht="15.75" thickBot="1">
      <c r="A20" s="78" t="s">
        <v>272</v>
      </c>
      <c r="C20" s="189">
        <v>-10083790</v>
      </c>
      <c r="D20"/>
      <c r="E20" s="189">
        <v>-7487742</v>
      </c>
    </row>
    <row r="21" spans="1:5">
      <c r="A21" s="219"/>
      <c r="C21"/>
      <c r="D21"/>
    </row>
    <row r="22" spans="1:5">
      <c r="A22" s="178"/>
      <c r="B22" s="286"/>
      <c r="C22" s="287" t="s">
        <v>125</v>
      </c>
      <c r="D22" s="286"/>
      <c r="E22" s="287" t="s">
        <v>125</v>
      </c>
    </row>
    <row r="23" spans="1:5">
      <c r="A23" s="178" t="s">
        <v>273</v>
      </c>
      <c r="B23" s="286"/>
      <c r="C23" s="287"/>
      <c r="D23" s="286"/>
      <c r="E23" s="287"/>
    </row>
    <row r="24" spans="1:5">
      <c r="A24" s="219"/>
      <c r="C24"/>
      <c r="D24"/>
    </row>
    <row r="25" spans="1:5" ht="30" thickBot="1">
      <c r="A25" s="78" t="s">
        <v>274</v>
      </c>
      <c r="C25" s="174">
        <v>-10083790</v>
      </c>
      <c r="D25"/>
      <c r="E25" s="174">
        <v>-7487742</v>
      </c>
    </row>
    <row r="26" spans="1:5" ht="15.75" thickTop="1">
      <c r="A26" s="190"/>
      <c r="C26"/>
      <c r="D26"/>
    </row>
  </sheetData>
  <mergeCells count="4">
    <mergeCell ref="B22:B23"/>
    <mergeCell ref="C22:C23"/>
    <mergeCell ref="D22:D23"/>
    <mergeCell ref="E22:E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workbookViewId="0">
      <selection activeCell="D13" sqref="D13"/>
    </sheetView>
  </sheetViews>
  <sheetFormatPr defaultRowHeight="15"/>
  <cols>
    <col min="1" max="1" width="64.28515625" style="175" customWidth="1"/>
    <col min="2" max="2" width="16.5703125" style="175" bestFit="1" customWidth="1"/>
    <col min="3" max="3" width="9.140625" style="175"/>
    <col min="4" max="4" width="42.7109375" style="175" bestFit="1" customWidth="1"/>
    <col min="5" max="5" width="9.140625" style="175"/>
    <col min="6" max="6" width="11.28515625" bestFit="1" customWidth="1"/>
    <col min="8" max="8" width="18.85546875" bestFit="1" customWidth="1"/>
    <col min="10" max="10" width="12" bestFit="1" customWidth="1"/>
  </cols>
  <sheetData>
    <row r="1" spans="1:10" ht="22.5" customHeight="1">
      <c r="A1" s="292"/>
      <c r="B1" s="290" t="s">
        <v>275</v>
      </c>
      <c r="C1" s="222"/>
      <c r="D1" s="290" t="s">
        <v>276</v>
      </c>
      <c r="E1" s="288"/>
      <c r="F1" s="290" t="s">
        <v>337</v>
      </c>
      <c r="G1" s="288"/>
      <c r="H1" s="290" t="s">
        <v>277</v>
      </c>
      <c r="I1" s="288"/>
      <c r="J1" s="290" t="s">
        <v>113</v>
      </c>
    </row>
    <row r="2" spans="1:10" ht="22.5" customHeight="1" thickBot="1">
      <c r="A2" s="293"/>
      <c r="B2" s="291"/>
      <c r="C2" s="192"/>
      <c r="D2" s="291"/>
      <c r="E2" s="289"/>
      <c r="F2" s="291"/>
      <c r="G2" s="289"/>
      <c r="H2" s="291"/>
      <c r="I2" s="289"/>
      <c r="J2" s="291"/>
    </row>
    <row r="3" spans="1:10" ht="22.5" customHeight="1" thickBot="1">
      <c r="A3" s="193" t="s">
        <v>278</v>
      </c>
      <c r="B3" s="79">
        <v>5986000</v>
      </c>
      <c r="C3" s="192"/>
      <c r="D3" s="192"/>
      <c r="E3" s="194"/>
      <c r="F3" s="79">
        <v>10000000</v>
      </c>
      <c r="G3" s="194"/>
      <c r="H3" s="79">
        <v>-7839345</v>
      </c>
      <c r="I3" s="194"/>
      <c r="J3" s="79">
        <v>8146655</v>
      </c>
    </row>
    <row r="4" spans="1:10" ht="22.5" customHeight="1">
      <c r="A4" s="178" t="s">
        <v>338</v>
      </c>
      <c r="B4" s="91" t="s">
        <v>125</v>
      </c>
      <c r="C4"/>
      <c r="D4"/>
      <c r="E4" s="218"/>
      <c r="F4" s="91" t="s">
        <v>125</v>
      </c>
      <c r="G4" s="218"/>
      <c r="H4" s="75">
        <v>-7487742</v>
      </c>
      <c r="I4" s="218"/>
      <c r="J4" s="75">
        <v>-7487742</v>
      </c>
    </row>
    <row r="5" spans="1:10" ht="22.5" customHeight="1" thickBot="1">
      <c r="A5" s="195" t="s">
        <v>280</v>
      </c>
      <c r="B5" s="196" t="s">
        <v>125</v>
      </c>
      <c r="C5" s="196"/>
      <c r="D5" s="196"/>
      <c r="E5" s="194"/>
      <c r="F5" s="196" t="s">
        <v>125</v>
      </c>
      <c r="G5" s="194"/>
      <c r="H5" s="196" t="s">
        <v>125</v>
      </c>
      <c r="I5" s="194"/>
      <c r="J5" s="196" t="s">
        <v>125</v>
      </c>
    </row>
    <row r="6" spans="1:10" ht="22.5" customHeight="1" thickBot="1">
      <c r="A6" s="193" t="s">
        <v>339</v>
      </c>
      <c r="B6" s="92" t="s">
        <v>125</v>
      </c>
      <c r="C6" s="92"/>
      <c r="D6" s="92"/>
      <c r="E6" s="194"/>
      <c r="F6" s="92" t="s">
        <v>125</v>
      </c>
      <c r="G6" s="194"/>
      <c r="H6" s="189">
        <v>-7487742</v>
      </c>
      <c r="I6" s="194"/>
      <c r="J6" s="189">
        <v>-7487742</v>
      </c>
    </row>
    <row r="7" spans="1:10" ht="22.5" customHeight="1">
      <c r="A7" s="78" t="s">
        <v>281</v>
      </c>
      <c r="B7"/>
      <c r="C7"/>
      <c r="D7"/>
      <c r="E7" s="218"/>
      <c r="G7" s="218"/>
      <c r="I7" s="218"/>
    </row>
    <row r="8" spans="1:10" ht="22.5" customHeight="1">
      <c r="A8" s="178" t="s">
        <v>282</v>
      </c>
      <c r="B8" s="75">
        <v>9641560</v>
      </c>
      <c r="C8"/>
      <c r="D8"/>
      <c r="E8" s="218"/>
      <c r="F8" s="91" t="s">
        <v>283</v>
      </c>
      <c r="G8" s="218"/>
      <c r="H8" s="91" t="s">
        <v>284</v>
      </c>
      <c r="I8" s="218"/>
      <c r="J8" s="75">
        <v>9641560</v>
      </c>
    </row>
    <row r="9" spans="1:10" ht="22.5" customHeight="1" thickBot="1">
      <c r="A9" s="195" t="s">
        <v>285</v>
      </c>
      <c r="B9" s="191" t="s">
        <v>283</v>
      </c>
      <c r="C9" s="191"/>
      <c r="D9" s="191"/>
      <c r="E9" s="194"/>
      <c r="F9" s="191" t="s">
        <v>283</v>
      </c>
      <c r="G9" s="194"/>
      <c r="H9" s="77">
        <v>5409896</v>
      </c>
      <c r="I9" s="194"/>
      <c r="J9" s="77">
        <v>5409896</v>
      </c>
    </row>
    <row r="10" spans="1:10" ht="22.5" customHeight="1" thickBot="1">
      <c r="A10" s="193" t="s">
        <v>286</v>
      </c>
      <c r="B10" s="79">
        <v>9641560</v>
      </c>
      <c r="C10" s="192"/>
      <c r="D10" s="192"/>
      <c r="E10" s="194"/>
      <c r="F10" s="192" t="s">
        <v>125</v>
      </c>
      <c r="G10" s="194"/>
      <c r="H10" s="79">
        <v>5409896</v>
      </c>
      <c r="I10" s="194"/>
      <c r="J10" s="79">
        <v>15051456</v>
      </c>
    </row>
    <row r="11" spans="1:10" ht="22.5" customHeight="1" thickBot="1">
      <c r="A11" s="193" t="s">
        <v>287</v>
      </c>
      <c r="B11" s="79">
        <v>15627560</v>
      </c>
      <c r="C11" s="192"/>
      <c r="D11" s="192"/>
      <c r="E11" s="194"/>
      <c r="F11" s="79">
        <v>10000000</v>
      </c>
      <c r="G11" s="194"/>
      <c r="H11" s="79">
        <v>-9917191</v>
      </c>
      <c r="I11" s="194"/>
      <c r="J11" s="79">
        <v>15710369</v>
      </c>
    </row>
    <row r="12" spans="1:10" ht="22.5" customHeight="1">
      <c r="A12" s="178" t="s">
        <v>279</v>
      </c>
      <c r="B12" s="91" t="s">
        <v>125</v>
      </c>
      <c r="C12"/>
      <c r="D12"/>
      <c r="E12" s="218"/>
      <c r="F12" s="91" t="s">
        <v>125</v>
      </c>
      <c r="G12" s="218"/>
      <c r="H12" s="94">
        <v>-10083790</v>
      </c>
      <c r="I12" s="218"/>
      <c r="J12" s="197">
        <v>-10083790</v>
      </c>
    </row>
    <row r="13" spans="1:10" ht="22.5" customHeight="1" thickBot="1">
      <c r="A13" s="195" t="s">
        <v>280</v>
      </c>
      <c r="B13" s="196" t="s">
        <v>125</v>
      </c>
      <c r="C13" s="196"/>
      <c r="D13" s="196"/>
      <c r="E13" s="194"/>
      <c r="F13" s="196" t="s">
        <v>125</v>
      </c>
      <c r="G13" s="194"/>
      <c r="H13" s="196" t="s">
        <v>125</v>
      </c>
      <c r="I13" s="194"/>
      <c r="J13" s="196" t="s">
        <v>125</v>
      </c>
    </row>
    <row r="14" spans="1:10" ht="22.5" customHeight="1" thickBot="1">
      <c r="A14" s="193" t="s">
        <v>339</v>
      </c>
      <c r="B14" s="92" t="s">
        <v>125</v>
      </c>
      <c r="C14" s="92"/>
      <c r="D14" s="92"/>
      <c r="E14" s="194"/>
      <c r="F14" s="92" t="s">
        <v>125</v>
      </c>
      <c r="G14" s="194"/>
      <c r="H14" s="198">
        <v>-10083790</v>
      </c>
      <c r="I14" s="199"/>
      <c r="J14" s="198">
        <v>-10083790</v>
      </c>
    </row>
    <row r="15" spans="1:10" ht="22.5" customHeight="1">
      <c r="A15" s="78" t="s">
        <v>281</v>
      </c>
      <c r="B15"/>
      <c r="C15"/>
      <c r="D15"/>
      <c r="E15" s="218"/>
      <c r="G15" s="218"/>
      <c r="I15" s="218"/>
    </row>
    <row r="16" spans="1:10" ht="22.5" customHeight="1">
      <c r="A16" s="178" t="s">
        <v>288</v>
      </c>
      <c r="B16"/>
      <c r="C16"/>
      <c r="D16" s="75">
        <v>20008000</v>
      </c>
      <c r="E16" s="218"/>
      <c r="G16" s="218"/>
      <c r="I16" s="218"/>
      <c r="J16" s="75">
        <v>20008000</v>
      </c>
    </row>
    <row r="17" spans="1:10" ht="22.5" customHeight="1" thickBot="1">
      <c r="A17" s="193" t="s">
        <v>286</v>
      </c>
      <c r="B17" s="192"/>
      <c r="C17" s="192"/>
      <c r="D17" s="79">
        <v>20008000</v>
      </c>
      <c r="E17" s="194"/>
      <c r="F17" s="192"/>
      <c r="G17" s="194"/>
      <c r="H17" s="192"/>
      <c r="I17" s="194"/>
      <c r="J17" s="79">
        <v>20008000</v>
      </c>
    </row>
    <row r="18" spans="1:10" ht="22.5" customHeight="1" thickBot="1">
      <c r="A18" s="193" t="s">
        <v>289</v>
      </c>
      <c r="B18" s="79">
        <v>15627560</v>
      </c>
      <c r="C18" s="192"/>
      <c r="D18" s="79">
        <v>20008000</v>
      </c>
      <c r="E18" s="194"/>
      <c r="F18" s="79">
        <v>10000000</v>
      </c>
      <c r="G18" s="194"/>
      <c r="H18" s="79">
        <v>-20000981</v>
      </c>
      <c r="I18" s="199"/>
      <c r="J18" s="88">
        <v>25634579</v>
      </c>
    </row>
    <row r="19" spans="1:10">
      <c r="A19" s="179"/>
      <c r="B19"/>
      <c r="C19"/>
      <c r="D19"/>
      <c r="E19"/>
    </row>
  </sheetData>
  <mergeCells count="9">
    <mergeCell ref="G1:G2"/>
    <mergeCell ref="H1:H2"/>
    <mergeCell ref="I1:I2"/>
    <mergeCell ref="J1:J2"/>
    <mergeCell ref="A1:A2"/>
    <mergeCell ref="B1:B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A13" sqref="A13"/>
    </sheetView>
  </sheetViews>
  <sheetFormatPr defaultRowHeight="15"/>
  <cols>
    <col min="1" max="1" width="73.5703125" bestFit="1" customWidth="1"/>
    <col min="2" max="2" width="22.140625" style="175" customWidth="1"/>
    <col min="3" max="3" width="4" style="175" customWidth="1"/>
    <col min="4" max="4" width="15.85546875" customWidth="1"/>
  </cols>
  <sheetData>
    <row r="1" spans="1:4" ht="20.25" customHeight="1">
      <c r="A1" s="219"/>
      <c r="B1" s="220">
        <v>2012</v>
      </c>
      <c r="C1"/>
      <c r="D1" s="220">
        <v>2011</v>
      </c>
    </row>
    <row r="2" spans="1:4" ht="20.25" customHeight="1">
      <c r="A2" s="219"/>
      <c r="B2" s="219"/>
      <c r="C2"/>
      <c r="D2" s="219"/>
    </row>
    <row r="3" spans="1:4" ht="20.25" customHeight="1">
      <c r="A3" s="245" t="s">
        <v>340</v>
      </c>
      <c r="B3" s="219"/>
      <c r="C3"/>
      <c r="D3" s="219"/>
    </row>
    <row r="4" spans="1:4" ht="20.25" customHeight="1">
      <c r="A4" s="84" t="s">
        <v>290</v>
      </c>
      <c r="B4" s="97">
        <v>-10083790</v>
      </c>
      <c r="C4"/>
      <c r="D4" s="97">
        <v>-7487742</v>
      </c>
    </row>
    <row r="5" spans="1:4" ht="20.25" customHeight="1">
      <c r="A5" s="98" t="s">
        <v>291</v>
      </c>
      <c r="B5" s="219"/>
      <c r="C5"/>
      <c r="D5" s="219"/>
    </row>
    <row r="6" spans="1:4" ht="20.25" customHeight="1">
      <c r="A6" s="178" t="s">
        <v>292</v>
      </c>
      <c r="B6" s="74">
        <v>19026</v>
      </c>
      <c r="C6"/>
      <c r="D6" s="74">
        <v>52041</v>
      </c>
    </row>
    <row r="7" spans="1:4" ht="20.25" customHeight="1">
      <c r="A7" s="178" t="s">
        <v>293</v>
      </c>
      <c r="B7" s="74">
        <v>4000</v>
      </c>
      <c r="C7"/>
      <c r="D7" s="73" t="s">
        <v>125</v>
      </c>
    </row>
    <row r="8" spans="1:4" ht="20.25" customHeight="1">
      <c r="A8" s="178" t="s">
        <v>294</v>
      </c>
      <c r="B8" s="74">
        <v>-292103</v>
      </c>
      <c r="C8"/>
      <c r="D8" s="73" t="s">
        <v>125</v>
      </c>
    </row>
    <row r="9" spans="1:4" ht="20.25" customHeight="1">
      <c r="A9" s="178" t="s">
        <v>295</v>
      </c>
      <c r="B9" s="74">
        <v>79514</v>
      </c>
      <c r="C9"/>
      <c r="D9" s="74">
        <v>-261160</v>
      </c>
    </row>
    <row r="10" spans="1:4" ht="20.25" customHeight="1">
      <c r="A10" s="178" t="s">
        <v>296</v>
      </c>
      <c r="B10" s="87" t="s">
        <v>125</v>
      </c>
      <c r="C10"/>
      <c r="D10" s="85">
        <v>283041</v>
      </c>
    </row>
    <row r="11" spans="1:4" ht="20.25" customHeight="1" thickBot="1">
      <c r="A11" s="178" t="s">
        <v>124</v>
      </c>
      <c r="B11" s="99">
        <v>203236</v>
      </c>
      <c r="C11"/>
      <c r="D11" s="99">
        <v>160395</v>
      </c>
    </row>
    <row r="12" spans="1:4" ht="20.25" customHeight="1">
      <c r="A12" s="219"/>
      <c r="B12" s="97">
        <v>-10070117</v>
      </c>
      <c r="C12"/>
      <c r="D12" s="97">
        <v>-7253425</v>
      </c>
    </row>
    <row r="13" spans="1:4" ht="20.25" customHeight="1">
      <c r="A13" s="200" t="s">
        <v>127</v>
      </c>
      <c r="B13" s="219"/>
      <c r="C13"/>
      <c r="D13" s="219"/>
    </row>
    <row r="14" spans="1:4" ht="20.25" customHeight="1">
      <c r="A14" s="84" t="s">
        <v>341</v>
      </c>
      <c r="B14" s="85">
        <v>1060303</v>
      </c>
      <c r="C14"/>
      <c r="D14" s="85">
        <v>8354</v>
      </c>
    </row>
    <row r="15" spans="1:4" ht="20.25" customHeight="1">
      <c r="A15" s="84" t="s">
        <v>342</v>
      </c>
      <c r="B15" s="85">
        <v>-125000</v>
      </c>
      <c r="C15"/>
      <c r="D15" s="85">
        <v>1951000</v>
      </c>
    </row>
    <row r="16" spans="1:4" ht="20.25" customHeight="1" thickBot="1">
      <c r="A16" s="84" t="s">
        <v>128</v>
      </c>
      <c r="B16" s="99">
        <v>26027</v>
      </c>
      <c r="C16"/>
      <c r="D16" s="99">
        <v>374519</v>
      </c>
    </row>
    <row r="17" spans="1:4" ht="20.25" customHeight="1">
      <c r="A17" s="219"/>
      <c r="B17" s="97">
        <v>961330</v>
      </c>
      <c r="C17"/>
      <c r="D17" s="97">
        <v>2333873</v>
      </c>
    </row>
    <row r="18" spans="1:4" ht="20.25" customHeight="1" thickBot="1">
      <c r="A18" s="178" t="s">
        <v>129</v>
      </c>
      <c r="B18" s="87" t="s">
        <v>125</v>
      </c>
      <c r="C18"/>
      <c r="D18" s="85">
        <v>82500</v>
      </c>
    </row>
    <row r="19" spans="1:4" ht="20.25" customHeight="1" thickBot="1">
      <c r="A19" s="78" t="s">
        <v>343</v>
      </c>
      <c r="B19" s="86">
        <v>-9108787</v>
      </c>
      <c r="C19"/>
      <c r="D19" s="86">
        <v>-4837052</v>
      </c>
    </row>
    <row r="20" spans="1:4" ht="20.25" customHeight="1">
      <c r="A20" s="219"/>
      <c r="B20" s="219"/>
      <c r="C20"/>
      <c r="D20" s="219"/>
    </row>
    <row r="21" spans="1:4" ht="20.25" customHeight="1">
      <c r="A21" s="78" t="s">
        <v>344</v>
      </c>
      <c r="B21" s="219"/>
      <c r="C21"/>
      <c r="D21" s="219"/>
    </row>
    <row r="22" spans="1:4" ht="20.25" customHeight="1">
      <c r="A22" s="178" t="s">
        <v>130</v>
      </c>
      <c r="B22" s="85">
        <v>-88320</v>
      </c>
      <c r="C22"/>
      <c r="D22" s="85">
        <v>-842020</v>
      </c>
    </row>
    <row r="23" spans="1:4" ht="20.25" customHeight="1">
      <c r="A23" s="178" t="s">
        <v>297</v>
      </c>
      <c r="B23" s="85">
        <v>-14977906</v>
      </c>
      <c r="C23"/>
      <c r="D23" s="87" t="s">
        <v>125</v>
      </c>
    </row>
    <row r="24" spans="1:4" ht="20.25" customHeight="1">
      <c r="A24" s="178" t="s">
        <v>298</v>
      </c>
      <c r="B24" s="85">
        <v>10000000</v>
      </c>
      <c r="C24"/>
      <c r="D24" s="87" t="s">
        <v>125</v>
      </c>
    </row>
    <row r="25" spans="1:4" ht="20.25" customHeight="1" thickBot="1">
      <c r="A25" s="178" t="s">
        <v>299</v>
      </c>
      <c r="B25" s="99">
        <v>-2250000</v>
      </c>
      <c r="C25"/>
      <c r="D25" s="95" t="s">
        <v>125</v>
      </c>
    </row>
    <row r="26" spans="1:4" ht="20.25" customHeight="1" thickBot="1">
      <c r="A26" s="176" t="s">
        <v>345</v>
      </c>
      <c r="B26" s="88">
        <v>-7316226</v>
      </c>
      <c r="C26"/>
      <c r="D26" s="88">
        <v>-842020</v>
      </c>
    </row>
    <row r="27" spans="1:4" ht="20.25" customHeight="1">
      <c r="A27" s="219"/>
      <c r="B27" s="219"/>
      <c r="C27"/>
      <c r="D27" s="219"/>
    </row>
    <row r="28" spans="1:4" ht="20.25" customHeight="1">
      <c r="A28" s="78" t="s">
        <v>346</v>
      </c>
      <c r="B28" s="219"/>
      <c r="C28"/>
      <c r="D28" s="219"/>
    </row>
    <row r="29" spans="1:4" ht="20.25" customHeight="1" thickBot="1">
      <c r="A29" s="178" t="s">
        <v>131</v>
      </c>
      <c r="B29" s="99">
        <v>12500000</v>
      </c>
      <c r="C29"/>
      <c r="D29" s="99">
        <v>9641560</v>
      </c>
    </row>
    <row r="30" spans="1:4" ht="20.25" customHeight="1" thickBot="1">
      <c r="A30" s="176" t="s">
        <v>347</v>
      </c>
      <c r="B30" s="88">
        <v>12500000</v>
      </c>
      <c r="C30"/>
      <c r="D30" s="88">
        <v>9641560</v>
      </c>
    </row>
    <row r="31" spans="1:4" ht="20.25" customHeight="1">
      <c r="A31" s="219"/>
      <c r="B31" s="219"/>
      <c r="C31"/>
      <c r="D31" s="219"/>
    </row>
    <row r="32" spans="1:4" ht="20.25" customHeight="1" thickBot="1">
      <c r="A32" s="78" t="s">
        <v>348</v>
      </c>
      <c r="B32" s="88">
        <v>-3925013</v>
      </c>
      <c r="C32"/>
      <c r="D32" s="88">
        <v>3962487</v>
      </c>
    </row>
    <row r="33" spans="1:4" ht="20.25" customHeight="1" thickBot="1">
      <c r="A33" s="178" t="s">
        <v>132</v>
      </c>
      <c r="B33" s="88">
        <v>4075490</v>
      </c>
      <c r="C33"/>
      <c r="D33" s="88">
        <v>113003</v>
      </c>
    </row>
    <row r="34" spans="1:4" ht="20.25" customHeight="1" thickBot="1">
      <c r="A34" s="78" t="s">
        <v>349</v>
      </c>
      <c r="B34" s="90">
        <v>150477</v>
      </c>
      <c r="C34"/>
      <c r="D34" s="90">
        <v>4075490</v>
      </c>
    </row>
    <row r="35" spans="1:4" ht="15" customHeight="1" thickTop="1">
      <c r="A35" s="84"/>
      <c r="B35" s="84"/>
      <c r="C35" s="84"/>
    </row>
    <row r="36" spans="1:4" ht="15" customHeight="1">
      <c r="A36" s="96"/>
      <c r="B36" s="176"/>
      <c r="C36" s="176"/>
    </row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/>
    <row r="44" spans="1:4" ht="15" customHeight="1">
      <c r="A44" s="81"/>
      <c r="B44" s="180"/>
      <c r="C44" s="180"/>
    </row>
    <row r="45" spans="1:4" ht="15" customHeight="1">
      <c r="A45" s="83"/>
      <c r="B45" s="176"/>
      <c r="C45" s="176"/>
    </row>
    <row r="46" spans="1:4" ht="15" customHeight="1">
      <c r="A46" s="81"/>
      <c r="B46" s="180"/>
      <c r="C46" s="180"/>
    </row>
    <row r="47" spans="1:4" ht="15" customHeight="1">
      <c r="A47" s="83"/>
      <c r="B47" s="176"/>
      <c r="C47" s="176"/>
    </row>
    <row r="48" spans="1:4" ht="15" customHeight="1">
      <c r="A48" s="81"/>
      <c r="B48" s="180"/>
      <c r="C48" s="180"/>
    </row>
    <row r="49" spans="1:3" ht="15" customHeight="1">
      <c r="A49" s="84"/>
      <c r="B49" s="84"/>
      <c r="C49" s="84"/>
    </row>
    <row r="50" spans="1:3" ht="15" customHeight="1">
      <c r="A50" s="83"/>
      <c r="B50" s="176"/>
      <c r="C50" s="176"/>
    </row>
    <row r="51" spans="1:3" ht="15" customHeight="1">
      <c r="A51" s="81"/>
      <c r="B51" s="180"/>
      <c r="C51" s="180"/>
    </row>
    <row r="52" spans="1:3" ht="15" customHeight="1">
      <c r="A52" s="83"/>
      <c r="B52" s="176"/>
      <c r="C52" s="176"/>
    </row>
    <row r="53" spans="1:3" ht="15" customHeight="1">
      <c r="A53" s="84"/>
      <c r="B53" s="84"/>
      <c r="C53" s="84"/>
    </row>
    <row r="54" spans="1:3" ht="15" customHeight="1">
      <c r="A54" s="83"/>
      <c r="B54" s="176"/>
      <c r="C54" s="1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F24" sqref="F24"/>
    </sheetView>
  </sheetViews>
  <sheetFormatPr defaultRowHeight="15"/>
  <cols>
    <col min="2" max="2" width="14.28515625" customWidth="1"/>
    <col min="4" max="4" width="11.7109375" customWidth="1"/>
    <col min="7" max="7" width="20.7109375" customWidth="1"/>
  </cols>
  <sheetData>
    <row r="1" spans="1:7">
      <c r="A1" s="202" t="s">
        <v>41</v>
      </c>
      <c r="B1" s="247"/>
      <c r="C1" s="248"/>
      <c r="D1" s="31"/>
      <c r="E1" s="31"/>
      <c r="F1" s="5"/>
      <c r="G1" s="5"/>
    </row>
    <row r="2" spans="1:7">
      <c r="A2" s="202" t="s">
        <v>42</v>
      </c>
      <c r="B2" s="202" t="s">
        <v>43</v>
      </c>
      <c r="C2" s="248"/>
      <c r="D2" s="31"/>
      <c r="E2" s="31"/>
      <c r="F2" s="5"/>
      <c r="G2" s="5"/>
    </row>
    <row r="3" spans="1:7" ht="15.75">
      <c r="B3" s="294" t="s">
        <v>350</v>
      </c>
      <c r="C3" s="294"/>
      <c r="D3" s="294"/>
      <c r="E3" s="294"/>
      <c r="F3" s="294"/>
      <c r="G3" s="294"/>
    </row>
    <row r="4" spans="1:7">
      <c r="A4" s="295" t="s">
        <v>1</v>
      </c>
      <c r="B4" s="297" t="s">
        <v>2</v>
      </c>
      <c r="C4" s="295" t="s">
        <v>3</v>
      </c>
      <c r="D4" s="2" t="s">
        <v>4</v>
      </c>
      <c r="E4" s="295" t="s">
        <v>5</v>
      </c>
      <c r="F4" s="295" t="s">
        <v>44</v>
      </c>
      <c r="G4" s="2" t="s">
        <v>4</v>
      </c>
    </row>
    <row r="5" spans="1:7">
      <c r="A5" s="296"/>
      <c r="B5" s="298"/>
      <c r="C5" s="296"/>
      <c r="D5" s="34">
        <v>40909</v>
      </c>
      <c r="E5" s="296"/>
      <c r="F5" s="296"/>
      <c r="G5" s="34">
        <v>41274</v>
      </c>
    </row>
    <row r="6" spans="1:7">
      <c r="A6" s="35">
        <v>1</v>
      </c>
      <c r="B6" s="38" t="s">
        <v>45</v>
      </c>
      <c r="C6" s="35"/>
      <c r="D6" s="37"/>
      <c r="E6" s="37"/>
      <c r="F6" s="37"/>
      <c r="G6" s="37">
        <f t="shared" ref="G6:G14" si="0">D6+E6-F6</f>
        <v>0</v>
      </c>
    </row>
    <row r="7" spans="1:7">
      <c r="A7" s="35">
        <v>2</v>
      </c>
      <c r="B7" s="36" t="s">
        <v>46</v>
      </c>
      <c r="C7" s="35"/>
      <c r="D7" s="37"/>
      <c r="E7" s="37"/>
      <c r="F7" s="37"/>
      <c r="G7" s="37">
        <f t="shared" si="0"/>
        <v>0</v>
      </c>
    </row>
    <row r="8" spans="1:7">
      <c r="A8" s="35">
        <v>3</v>
      </c>
      <c r="B8" s="38" t="s">
        <v>47</v>
      </c>
      <c r="C8" s="35"/>
      <c r="D8" s="37"/>
      <c r="E8" s="37"/>
      <c r="F8" s="37"/>
      <c r="G8" s="37">
        <f t="shared" si="0"/>
        <v>0</v>
      </c>
    </row>
    <row r="9" spans="1:7">
      <c r="A9" s="35">
        <v>4</v>
      </c>
      <c r="B9" s="38" t="s">
        <v>48</v>
      </c>
      <c r="C9" s="35"/>
      <c r="D9" s="37"/>
      <c r="E9" s="37"/>
      <c r="F9" s="37"/>
      <c r="G9" s="37">
        <f t="shared" si="0"/>
        <v>0</v>
      </c>
    </row>
    <row r="10" spans="1:7">
      <c r="A10" s="35">
        <v>5</v>
      </c>
      <c r="B10" s="38" t="s">
        <v>49</v>
      </c>
      <c r="C10" s="35"/>
      <c r="D10" s="37">
        <v>512441</v>
      </c>
      <c r="E10" s="37"/>
      <c r="F10" s="37"/>
      <c r="G10" s="37">
        <f t="shared" si="0"/>
        <v>512441</v>
      </c>
    </row>
    <row r="11" spans="1:7">
      <c r="A11" s="35">
        <v>1</v>
      </c>
      <c r="B11" s="38" t="s">
        <v>50</v>
      </c>
      <c r="C11" s="35"/>
      <c r="D11" s="37">
        <v>607860</v>
      </c>
      <c r="E11" s="37">
        <v>88320</v>
      </c>
      <c r="F11" s="37"/>
      <c r="G11" s="37">
        <f t="shared" si="0"/>
        <v>696180</v>
      </c>
    </row>
    <row r="12" spans="1:7">
      <c r="A12" s="35">
        <v>2</v>
      </c>
      <c r="B12" s="39"/>
      <c r="C12" s="35"/>
      <c r="D12" s="37"/>
      <c r="E12" s="37"/>
      <c r="F12" s="37"/>
      <c r="G12" s="37">
        <f t="shared" si="0"/>
        <v>0</v>
      </c>
    </row>
    <row r="13" spans="1:7">
      <c r="A13" s="35">
        <v>3</v>
      </c>
      <c r="B13" s="39"/>
      <c r="C13" s="35"/>
      <c r="D13" s="37"/>
      <c r="E13" s="37"/>
      <c r="F13" s="37"/>
      <c r="G13" s="37">
        <f t="shared" si="0"/>
        <v>0</v>
      </c>
    </row>
    <row r="14" spans="1:7" ht="15.75" thickBot="1">
      <c r="A14" s="40">
        <v>4</v>
      </c>
      <c r="B14" s="41"/>
      <c r="C14" s="40"/>
      <c r="D14" s="42"/>
      <c r="E14" s="42"/>
      <c r="F14" s="42"/>
      <c r="G14" s="42">
        <f t="shared" si="0"/>
        <v>0</v>
      </c>
    </row>
    <row r="15" spans="1:7" ht="15.75" thickBot="1">
      <c r="A15" s="43"/>
      <c r="B15" s="44" t="s">
        <v>51</v>
      </c>
      <c r="C15" s="45"/>
      <c r="D15" s="46">
        <f>SUM(D6:D14)</f>
        <v>1120301</v>
      </c>
      <c r="E15" s="46">
        <f>SUM(E6:E14)</f>
        <v>88320</v>
      </c>
      <c r="F15" s="46">
        <f>SUM(F6:F14)</f>
        <v>0</v>
      </c>
      <c r="G15" s="47">
        <f>SUM(G6:G14)</f>
        <v>1208621</v>
      </c>
    </row>
    <row r="17" spans="1:7" ht="15.75">
      <c r="B17" s="294" t="s">
        <v>300</v>
      </c>
      <c r="C17" s="294"/>
      <c r="D17" s="294"/>
      <c r="E17" s="294"/>
      <c r="F17" s="294"/>
      <c r="G17" s="294"/>
    </row>
    <row r="18" spans="1:7">
      <c r="A18" s="295" t="s">
        <v>1</v>
      </c>
      <c r="B18" s="297" t="s">
        <v>2</v>
      </c>
      <c r="C18" s="295" t="s">
        <v>3</v>
      </c>
      <c r="D18" s="2" t="s">
        <v>4</v>
      </c>
      <c r="E18" s="295" t="s">
        <v>5</v>
      </c>
      <c r="F18" s="295" t="s">
        <v>44</v>
      </c>
      <c r="G18" s="2" t="s">
        <v>4</v>
      </c>
    </row>
    <row r="19" spans="1:7">
      <c r="A19" s="296"/>
      <c r="B19" s="298"/>
      <c r="C19" s="296"/>
      <c r="D19" s="34">
        <v>40909</v>
      </c>
      <c r="E19" s="296"/>
      <c r="F19" s="296"/>
      <c r="G19" s="34">
        <v>41274</v>
      </c>
    </row>
    <row r="20" spans="1:7">
      <c r="A20" s="35">
        <v>1</v>
      </c>
      <c r="B20" s="38" t="s">
        <v>45</v>
      </c>
      <c r="C20" s="35"/>
      <c r="D20" s="37">
        <v>0</v>
      </c>
      <c r="E20" s="37">
        <v>0</v>
      </c>
      <c r="F20" s="37"/>
      <c r="G20" s="37">
        <f>D20+E20</f>
        <v>0</v>
      </c>
    </row>
    <row r="21" spans="1:7">
      <c r="A21" s="35">
        <v>2</v>
      </c>
      <c r="B21" s="36" t="s">
        <v>46</v>
      </c>
      <c r="C21" s="35"/>
      <c r="D21" s="37"/>
      <c r="E21" s="37"/>
      <c r="F21" s="37"/>
      <c r="G21" s="37">
        <f>D21+E21</f>
        <v>0</v>
      </c>
    </row>
    <row r="22" spans="1:7">
      <c r="A22" s="35">
        <v>3</v>
      </c>
      <c r="B22" s="38" t="s">
        <v>52</v>
      </c>
      <c r="C22" s="35"/>
      <c r="D22" s="37"/>
      <c r="E22" s="48"/>
      <c r="F22" s="37"/>
      <c r="G22" s="37">
        <f>D22+E22</f>
        <v>0</v>
      </c>
    </row>
    <row r="23" spans="1:7">
      <c r="A23" s="35">
        <v>4</v>
      </c>
      <c r="B23" s="38" t="s">
        <v>48</v>
      </c>
      <c r="C23" s="35"/>
      <c r="D23" s="37"/>
      <c r="E23" s="37"/>
      <c r="F23" s="37"/>
      <c r="G23" s="37">
        <f>D23+E23</f>
        <v>0</v>
      </c>
    </row>
    <row r="24" spans="1:7">
      <c r="A24" s="35">
        <v>5</v>
      </c>
      <c r="B24" s="38" t="s">
        <v>49</v>
      </c>
      <c r="C24" s="35"/>
      <c r="D24" s="37">
        <v>191726</v>
      </c>
      <c r="E24" s="37">
        <v>80179</v>
      </c>
      <c r="F24" s="37"/>
      <c r="G24" s="37">
        <f>D24+E24-F24</f>
        <v>271905</v>
      </c>
    </row>
    <row r="25" spans="1:7">
      <c r="A25" s="35">
        <v>1</v>
      </c>
      <c r="B25" s="38" t="s">
        <v>50</v>
      </c>
      <c r="C25" s="35"/>
      <c r="D25" s="37">
        <v>73528</v>
      </c>
      <c r="E25" s="37">
        <v>123057</v>
      </c>
      <c r="F25" s="37"/>
      <c r="G25" s="37">
        <f>D25+E25-F25</f>
        <v>196585</v>
      </c>
    </row>
    <row r="26" spans="1:7">
      <c r="A26" s="35">
        <v>2</v>
      </c>
      <c r="B26" s="39"/>
      <c r="C26" s="35"/>
      <c r="D26" s="37"/>
      <c r="E26" s="37"/>
      <c r="F26" s="37"/>
      <c r="G26" s="37">
        <f>D26+E26-F26</f>
        <v>0</v>
      </c>
    </row>
    <row r="27" spans="1:7">
      <c r="A27" s="35">
        <v>3</v>
      </c>
      <c r="B27" s="39"/>
      <c r="C27" s="35"/>
      <c r="D27" s="37"/>
      <c r="E27" s="37"/>
      <c r="F27" s="37"/>
      <c r="G27" s="37">
        <f>D27+E27-F27</f>
        <v>0</v>
      </c>
    </row>
    <row r="28" spans="1:7" ht="15.75" thickBot="1">
      <c r="A28" s="40">
        <v>4</v>
      </c>
      <c r="B28" s="41"/>
      <c r="C28" s="40"/>
      <c r="D28" s="42"/>
      <c r="E28" s="42"/>
      <c r="F28" s="42"/>
      <c r="G28" s="42">
        <f>D28+E28-F28</f>
        <v>0</v>
      </c>
    </row>
    <row r="29" spans="1:7" ht="15.75" thickBot="1">
      <c r="A29" s="43"/>
      <c r="B29" s="44" t="s">
        <v>51</v>
      </c>
      <c r="C29" s="45"/>
      <c r="D29" s="46">
        <f>SUM(D20:D28)</f>
        <v>265254</v>
      </c>
      <c r="E29" s="46">
        <f>SUM(E20:E28)</f>
        <v>203236</v>
      </c>
      <c r="F29" s="46">
        <f>SUM(F20:F28)</f>
        <v>0</v>
      </c>
      <c r="G29" s="47">
        <f>SUM(G20:G28)</f>
        <v>468490</v>
      </c>
    </row>
    <row r="30" spans="1:7">
      <c r="A30" s="50"/>
      <c r="B30" s="51"/>
      <c r="C30" s="52"/>
      <c r="D30" s="53"/>
      <c r="E30" s="53"/>
      <c r="F30" s="53"/>
      <c r="G30" s="53"/>
    </row>
    <row r="31" spans="1:7" ht="15.75">
      <c r="B31" s="294" t="s">
        <v>301</v>
      </c>
      <c r="C31" s="294"/>
      <c r="D31" s="294"/>
      <c r="E31" s="294"/>
      <c r="F31" s="294"/>
      <c r="G31" s="294"/>
    </row>
    <row r="32" spans="1:7">
      <c r="A32" s="295" t="s">
        <v>1</v>
      </c>
      <c r="B32" s="297" t="s">
        <v>2</v>
      </c>
      <c r="C32" s="295" t="s">
        <v>3</v>
      </c>
      <c r="D32" s="2" t="s">
        <v>4</v>
      </c>
      <c r="E32" s="295" t="s">
        <v>5</v>
      </c>
      <c r="F32" s="295" t="s">
        <v>44</v>
      </c>
      <c r="G32" s="2" t="s">
        <v>4</v>
      </c>
    </row>
    <row r="33" spans="1:7">
      <c r="A33" s="296"/>
      <c r="B33" s="298"/>
      <c r="C33" s="296"/>
      <c r="D33" s="34">
        <v>40909</v>
      </c>
      <c r="E33" s="296"/>
      <c r="F33" s="296"/>
      <c r="G33" s="34">
        <v>41274</v>
      </c>
    </row>
    <row r="34" spans="1:7">
      <c r="A34" s="35">
        <v>1</v>
      </c>
      <c r="B34" s="36" t="s">
        <v>45</v>
      </c>
      <c r="C34" s="35"/>
      <c r="D34" s="37">
        <v>0</v>
      </c>
      <c r="E34" s="37"/>
      <c r="F34" s="37">
        <v>0</v>
      </c>
      <c r="G34" s="37">
        <f t="shared" ref="G34:G42" si="1">D34+E34-F34</f>
        <v>0</v>
      </c>
    </row>
    <row r="35" spans="1:7">
      <c r="A35" s="35">
        <v>2</v>
      </c>
      <c r="B35" s="38" t="s">
        <v>46</v>
      </c>
      <c r="C35" s="35"/>
      <c r="D35" s="37"/>
      <c r="E35" s="37"/>
      <c r="F35" s="37"/>
      <c r="G35" s="37">
        <f t="shared" si="1"/>
        <v>0</v>
      </c>
    </row>
    <row r="36" spans="1:7">
      <c r="A36" s="35">
        <v>3</v>
      </c>
      <c r="B36" s="38" t="s">
        <v>52</v>
      </c>
      <c r="C36" s="35"/>
      <c r="D36" s="37"/>
      <c r="E36" s="49"/>
      <c r="F36" s="37"/>
      <c r="G36" s="37">
        <f t="shared" si="1"/>
        <v>0</v>
      </c>
    </row>
    <row r="37" spans="1:7">
      <c r="A37" s="35">
        <v>4</v>
      </c>
      <c r="B37" s="38" t="s">
        <v>48</v>
      </c>
      <c r="C37" s="35"/>
      <c r="D37" s="37"/>
      <c r="E37" s="37"/>
      <c r="F37" s="37"/>
      <c r="G37" s="37">
        <f t="shared" si="1"/>
        <v>0</v>
      </c>
    </row>
    <row r="38" spans="1:7">
      <c r="A38" s="35">
        <v>5</v>
      </c>
      <c r="B38" s="38" t="s">
        <v>49</v>
      </c>
      <c r="C38" s="35"/>
      <c r="D38" s="37">
        <f t="shared" ref="D38:F39" si="2">D10-D24</f>
        <v>320715</v>
      </c>
      <c r="E38" s="37">
        <f>E10-E24</f>
        <v>-80179</v>
      </c>
      <c r="F38" s="37">
        <f t="shared" si="2"/>
        <v>0</v>
      </c>
      <c r="G38" s="37">
        <f>D38+E38-F38</f>
        <v>240536</v>
      </c>
    </row>
    <row r="39" spans="1:7">
      <c r="A39" s="35">
        <v>1</v>
      </c>
      <c r="B39" s="38" t="s">
        <v>50</v>
      </c>
      <c r="C39" s="35"/>
      <c r="D39" s="37">
        <f t="shared" si="2"/>
        <v>534332</v>
      </c>
      <c r="E39" s="37">
        <f t="shared" si="2"/>
        <v>-34737</v>
      </c>
      <c r="F39" s="37">
        <f t="shared" si="2"/>
        <v>0</v>
      </c>
      <c r="G39" s="37">
        <f>D39+E39-F39</f>
        <v>499595</v>
      </c>
    </row>
    <row r="40" spans="1:7">
      <c r="A40" s="35">
        <v>2</v>
      </c>
      <c r="B40" s="38"/>
      <c r="C40" s="35"/>
      <c r="D40" s="37"/>
      <c r="E40" s="37"/>
      <c r="F40" s="37"/>
      <c r="G40" s="37">
        <f t="shared" si="1"/>
        <v>0</v>
      </c>
    </row>
    <row r="41" spans="1:7">
      <c r="A41" s="35">
        <v>3</v>
      </c>
      <c r="B41" s="39"/>
      <c r="C41" s="35"/>
      <c r="D41" s="37"/>
      <c r="E41" s="37"/>
      <c r="F41" s="37"/>
      <c r="G41" s="37">
        <f t="shared" si="1"/>
        <v>0</v>
      </c>
    </row>
    <row r="42" spans="1:7" ht="15.75" thickBot="1">
      <c r="A42" s="40">
        <v>4</v>
      </c>
      <c r="B42" s="41"/>
      <c r="C42" s="40"/>
      <c r="D42" s="42"/>
      <c r="E42" s="42"/>
      <c r="F42" s="42"/>
      <c r="G42" s="42">
        <f t="shared" si="1"/>
        <v>0</v>
      </c>
    </row>
    <row r="43" spans="1:7" ht="15.75" thickBot="1">
      <c r="A43" s="43"/>
      <c r="B43" s="44" t="s">
        <v>51</v>
      </c>
      <c r="C43" s="45"/>
      <c r="D43" s="46">
        <f>SUM(D34:D42)</f>
        <v>855047</v>
      </c>
      <c r="E43" s="46">
        <f>SUM(E34:E42)</f>
        <v>-114916</v>
      </c>
      <c r="F43" s="46">
        <f>SUM(F34:F42)</f>
        <v>0</v>
      </c>
      <c r="G43" s="47">
        <f>SUM(G34:G42)</f>
        <v>740131</v>
      </c>
    </row>
    <row r="44" spans="1:7">
      <c r="A44" s="5" t="s">
        <v>28</v>
      </c>
      <c r="B44" s="5"/>
      <c r="G44" s="54" t="s">
        <v>30</v>
      </c>
    </row>
    <row r="45" spans="1:7">
      <c r="A45" s="5" t="s">
        <v>29</v>
      </c>
      <c r="B45" s="5"/>
      <c r="F45" s="299" t="s">
        <v>31</v>
      </c>
      <c r="G45" s="299"/>
    </row>
  </sheetData>
  <mergeCells count="19">
    <mergeCell ref="F45:G45"/>
    <mergeCell ref="B31:G31"/>
    <mergeCell ref="A32:A33"/>
    <mergeCell ref="B32:B33"/>
    <mergeCell ref="C32:C33"/>
    <mergeCell ref="E32:E33"/>
    <mergeCell ref="F32:F33"/>
    <mergeCell ref="B17:G17"/>
    <mergeCell ref="A18:A19"/>
    <mergeCell ref="B18:B19"/>
    <mergeCell ref="C18:C19"/>
    <mergeCell ref="E18:E19"/>
    <mergeCell ref="F18:F19"/>
    <mergeCell ref="B3:G3"/>
    <mergeCell ref="A4:A5"/>
    <mergeCell ref="B4:B5"/>
    <mergeCell ref="C4:C5"/>
    <mergeCell ref="E4:E5"/>
    <mergeCell ref="F4:F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7" workbookViewId="0">
      <selection activeCell="A2" sqref="A2:C3"/>
    </sheetView>
  </sheetViews>
  <sheetFormatPr defaultRowHeight="23.25" customHeight="1"/>
  <cols>
    <col min="1" max="1" width="9.140625" style="201"/>
    <col min="2" max="2" width="13.7109375" style="201" customWidth="1"/>
    <col min="3" max="3" width="33.5703125" style="201" customWidth="1"/>
    <col min="4" max="4" width="6.42578125" style="201" bestFit="1" customWidth="1"/>
    <col min="5" max="10" width="15.7109375" style="201" customWidth="1"/>
    <col min="11" max="11" width="22.140625" style="201" customWidth="1"/>
    <col min="12" max="12" width="15.7109375" style="201" customWidth="1"/>
    <col min="13" max="16384" width="9.140625" style="201"/>
  </cols>
  <sheetData>
    <row r="1" spans="1:11" ht="23.25" customHeight="1">
      <c r="C1" s="202"/>
      <c r="D1" s="202"/>
      <c r="E1" s="203"/>
    </row>
    <row r="2" spans="1:11" ht="23.25" customHeight="1">
      <c r="A2" s="202" t="s">
        <v>41</v>
      </c>
      <c r="B2" s="247"/>
      <c r="C2" s="248"/>
      <c r="D2" s="202"/>
      <c r="E2" s="202"/>
    </row>
    <row r="3" spans="1:11" ht="23.25" customHeight="1">
      <c r="A3" s="202" t="s">
        <v>42</v>
      </c>
      <c r="B3" s="202" t="s">
        <v>43</v>
      </c>
      <c r="C3" s="248"/>
      <c r="D3" s="202"/>
      <c r="E3" s="202"/>
    </row>
    <row r="4" spans="1:11" ht="23.25" customHeight="1" thickBot="1">
      <c r="A4" s="300" t="s">
        <v>302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</row>
    <row r="5" spans="1:11" ht="33.75" customHeight="1">
      <c r="A5" s="249" t="s">
        <v>18</v>
      </c>
      <c r="B5" s="250"/>
      <c r="C5" s="251" t="s">
        <v>19</v>
      </c>
      <c r="D5" s="251" t="s">
        <v>303</v>
      </c>
      <c r="E5" s="251" t="s">
        <v>3</v>
      </c>
      <c r="F5" s="251" t="s">
        <v>304</v>
      </c>
      <c r="G5" s="251" t="s">
        <v>305</v>
      </c>
      <c r="H5" s="252" t="s">
        <v>306</v>
      </c>
      <c r="I5" s="251" t="s">
        <v>307</v>
      </c>
      <c r="J5" s="252" t="s">
        <v>308</v>
      </c>
      <c r="K5" s="252" t="s">
        <v>309</v>
      </c>
    </row>
    <row r="6" spans="1:11" ht="23.25" customHeight="1">
      <c r="A6" s="253">
        <v>1</v>
      </c>
      <c r="B6" s="254">
        <v>38360</v>
      </c>
      <c r="C6" s="255" t="s">
        <v>6</v>
      </c>
      <c r="D6" s="255" t="s">
        <v>310</v>
      </c>
      <c r="E6" s="255">
        <v>1</v>
      </c>
      <c r="F6" s="255">
        <v>110250</v>
      </c>
      <c r="G6" s="255">
        <f>529200/4</f>
        <v>132300</v>
      </c>
      <c r="H6" s="256">
        <v>21093.791198730469</v>
      </c>
      <c r="I6" s="256">
        <v>12</v>
      </c>
      <c r="J6" s="256">
        <f>H6*25%</f>
        <v>5273.4477996826172</v>
      </c>
      <c r="K6" s="257">
        <f>H6-J6</f>
        <v>15820.343399047852</v>
      </c>
    </row>
    <row r="7" spans="1:11" ht="23.25" customHeight="1">
      <c r="A7" s="253">
        <v>2</v>
      </c>
      <c r="B7" s="254">
        <v>38360</v>
      </c>
      <c r="C7" s="255" t="s">
        <v>7</v>
      </c>
      <c r="D7" s="255" t="s">
        <v>310</v>
      </c>
      <c r="E7" s="255">
        <v>1</v>
      </c>
      <c r="F7" s="255">
        <v>18900</v>
      </c>
      <c r="G7" s="255">
        <f>90720/4</f>
        <v>22680</v>
      </c>
      <c r="H7" s="256">
        <v>3616</v>
      </c>
      <c r="I7" s="256">
        <v>12</v>
      </c>
      <c r="J7" s="256">
        <f t="shared" ref="J7:J13" si="0">H7*25%</f>
        <v>904</v>
      </c>
      <c r="K7" s="257">
        <f t="shared" ref="K7:K13" si="1">H7-J7</f>
        <v>2712</v>
      </c>
    </row>
    <row r="8" spans="1:11" ht="23.25" customHeight="1">
      <c r="A8" s="253">
        <v>3</v>
      </c>
      <c r="B8" s="258" t="s">
        <v>311</v>
      </c>
      <c r="C8" s="255" t="s">
        <v>20</v>
      </c>
      <c r="D8" s="255"/>
      <c r="E8" s="255">
        <v>1</v>
      </c>
      <c r="F8" s="255">
        <v>51750</v>
      </c>
      <c r="G8" s="255">
        <v>62100</v>
      </c>
      <c r="H8" s="256">
        <v>20194.62890625</v>
      </c>
      <c r="I8" s="256">
        <v>12</v>
      </c>
      <c r="J8" s="256">
        <f t="shared" si="0"/>
        <v>5048.6572265625</v>
      </c>
      <c r="K8" s="257">
        <f t="shared" si="1"/>
        <v>15145.9716796875</v>
      </c>
    </row>
    <row r="9" spans="1:11" ht="23.25" customHeight="1">
      <c r="A9" s="253">
        <v>4</v>
      </c>
      <c r="B9" s="258" t="s">
        <v>11</v>
      </c>
      <c r="C9" s="255" t="s">
        <v>20</v>
      </c>
      <c r="D9" s="255"/>
      <c r="E9" s="255">
        <v>1</v>
      </c>
      <c r="F9" s="255">
        <v>70209</v>
      </c>
      <c r="G9" s="255">
        <f>F9</f>
        <v>70209</v>
      </c>
      <c r="H9" s="256">
        <v>64358.25</v>
      </c>
      <c r="I9" s="256">
        <v>12</v>
      </c>
      <c r="J9" s="256">
        <f t="shared" si="0"/>
        <v>16089.5625</v>
      </c>
      <c r="K9" s="257">
        <f t="shared" si="1"/>
        <v>48268.6875</v>
      </c>
    </row>
    <row r="10" spans="1:11" ht="23.25" customHeight="1">
      <c r="A10" s="253">
        <v>5</v>
      </c>
      <c r="B10" s="258" t="s">
        <v>11</v>
      </c>
      <c r="C10" s="255" t="s">
        <v>351</v>
      </c>
      <c r="D10" s="255"/>
      <c r="E10" s="255">
        <v>1</v>
      </c>
      <c r="F10" s="255">
        <v>22512</v>
      </c>
      <c r="G10" s="255">
        <f>F10</f>
        <v>22512</v>
      </c>
      <c r="H10" s="256">
        <v>20636</v>
      </c>
      <c r="I10" s="256">
        <v>12</v>
      </c>
      <c r="J10" s="256">
        <f t="shared" si="0"/>
        <v>5159</v>
      </c>
      <c r="K10" s="257">
        <f t="shared" si="1"/>
        <v>15477</v>
      </c>
    </row>
    <row r="11" spans="1:11" ht="23.25" customHeight="1">
      <c r="A11" s="253">
        <v>6</v>
      </c>
      <c r="B11" s="258">
        <v>40784</v>
      </c>
      <c r="C11" s="255" t="s">
        <v>23</v>
      </c>
      <c r="D11" s="255"/>
      <c r="E11" s="255">
        <v>1</v>
      </c>
      <c r="F11" s="255">
        <v>76102</v>
      </c>
      <c r="G11" s="255">
        <f>F11</f>
        <v>76102</v>
      </c>
      <c r="H11" s="256">
        <v>69760.166666666672</v>
      </c>
      <c r="I11" s="256">
        <v>12</v>
      </c>
      <c r="J11" s="256">
        <f t="shared" si="0"/>
        <v>17440.041666666668</v>
      </c>
      <c r="K11" s="257">
        <f t="shared" si="1"/>
        <v>52320.125</v>
      </c>
    </row>
    <row r="12" spans="1:11" ht="23.25" customHeight="1">
      <c r="A12" s="253">
        <v>7</v>
      </c>
      <c r="B12" s="258">
        <v>40871</v>
      </c>
      <c r="C12" s="255" t="s">
        <v>352</v>
      </c>
      <c r="D12" s="255"/>
      <c r="E12" s="255">
        <v>1</v>
      </c>
      <c r="F12" s="255">
        <v>96181</v>
      </c>
      <c r="G12" s="255">
        <v>96181</v>
      </c>
      <c r="H12" s="256">
        <v>94177.229166666672</v>
      </c>
      <c r="I12" s="256">
        <v>12</v>
      </c>
      <c r="J12" s="256">
        <f t="shared" si="0"/>
        <v>23544.307291666668</v>
      </c>
      <c r="K12" s="257">
        <f t="shared" si="1"/>
        <v>70632.921875</v>
      </c>
    </row>
    <row r="13" spans="1:11" ht="23.25" customHeight="1" thickBot="1">
      <c r="A13" s="259">
        <v>8</v>
      </c>
      <c r="B13" s="260">
        <v>40739</v>
      </c>
      <c r="C13" s="246" t="s">
        <v>24</v>
      </c>
      <c r="D13" s="261"/>
      <c r="E13" s="261">
        <v>1</v>
      </c>
      <c r="F13" s="261">
        <v>30357</v>
      </c>
      <c r="G13" s="261">
        <v>30357</v>
      </c>
      <c r="H13" s="262">
        <v>26878.59375</v>
      </c>
      <c r="I13" s="262">
        <v>12</v>
      </c>
      <c r="J13" s="262">
        <f t="shared" si="0"/>
        <v>6719.6484375</v>
      </c>
      <c r="K13" s="263">
        <f t="shared" si="1"/>
        <v>20158.9453125</v>
      </c>
    </row>
    <row r="14" spans="1:11" ht="23.25" customHeight="1" thickBot="1">
      <c r="A14" s="264"/>
      <c r="B14" s="265"/>
      <c r="C14" s="266" t="s">
        <v>21</v>
      </c>
      <c r="D14" s="266"/>
      <c r="E14" s="266"/>
      <c r="F14" s="266">
        <f>SUM(F6:F13)</f>
        <v>476261</v>
      </c>
      <c r="G14" s="266">
        <f>SUM(G6:G13)</f>
        <v>512441</v>
      </c>
      <c r="H14" s="266">
        <v>320714.65968831384</v>
      </c>
      <c r="I14" s="266">
        <f t="shared" ref="I14:K14" si="2">SUM(I6:I13)</f>
        <v>96</v>
      </c>
      <c r="J14" s="266">
        <f t="shared" si="2"/>
        <v>80178.66492207846</v>
      </c>
      <c r="K14" s="267">
        <f t="shared" si="2"/>
        <v>240535.99476623535</v>
      </c>
    </row>
    <row r="15" spans="1:11" ht="23.25" customHeight="1">
      <c r="A15" s="268">
        <v>1</v>
      </c>
      <c r="B15" s="269" t="s">
        <v>22</v>
      </c>
      <c r="C15" s="269" t="s">
        <v>8</v>
      </c>
      <c r="D15" s="269"/>
      <c r="E15" s="269">
        <v>3</v>
      </c>
      <c r="F15" s="269">
        <v>17000</v>
      </c>
      <c r="G15" s="269">
        <v>61200</v>
      </c>
      <c r="H15" s="270">
        <v>32640</v>
      </c>
      <c r="I15" s="270">
        <v>12</v>
      </c>
      <c r="J15" s="270">
        <f>H15*20%</f>
        <v>6528</v>
      </c>
      <c r="K15" s="271">
        <f>H15-J15</f>
        <v>26112</v>
      </c>
    </row>
    <row r="16" spans="1:11" ht="23.25" customHeight="1">
      <c r="A16" s="253">
        <v>2</v>
      </c>
      <c r="B16" s="258" t="s">
        <v>14</v>
      </c>
      <c r="C16" s="255" t="s">
        <v>25</v>
      </c>
      <c r="D16" s="255"/>
      <c r="E16" s="255">
        <v>1</v>
      </c>
      <c r="F16" s="255">
        <v>81900</v>
      </c>
      <c r="G16" s="255">
        <v>81900</v>
      </c>
      <c r="H16" s="256">
        <v>75075</v>
      </c>
      <c r="I16" s="256">
        <v>12</v>
      </c>
      <c r="J16" s="256">
        <f t="shared" ref="J16:J22" si="3">H16*20%</f>
        <v>15015</v>
      </c>
      <c r="K16" s="257">
        <f t="shared" ref="K16:K22" si="4">H16-J16</f>
        <v>60060</v>
      </c>
    </row>
    <row r="17" spans="1:11" ht="23.25" customHeight="1">
      <c r="A17" s="253">
        <v>3</v>
      </c>
      <c r="B17" s="258" t="s">
        <v>14</v>
      </c>
      <c r="C17" s="255" t="s">
        <v>26</v>
      </c>
      <c r="D17" s="255"/>
      <c r="E17" s="255">
        <v>4</v>
      </c>
      <c r="F17" s="255">
        <v>24570</v>
      </c>
      <c r="G17" s="255">
        <v>98280</v>
      </c>
      <c r="H17" s="256">
        <v>90090</v>
      </c>
      <c r="I17" s="256">
        <v>12</v>
      </c>
      <c r="J17" s="256">
        <f t="shared" si="3"/>
        <v>18018</v>
      </c>
      <c r="K17" s="257">
        <f t="shared" si="4"/>
        <v>72072</v>
      </c>
    </row>
    <row r="18" spans="1:11" ht="23.25" customHeight="1">
      <c r="A18" s="253">
        <v>4</v>
      </c>
      <c r="B18" s="258" t="s">
        <v>14</v>
      </c>
      <c r="C18" s="255" t="s">
        <v>27</v>
      </c>
      <c r="D18" s="255"/>
      <c r="E18" s="255">
        <v>4</v>
      </c>
      <c r="F18" s="255">
        <v>17640</v>
      </c>
      <c r="G18" s="255">
        <v>70560</v>
      </c>
      <c r="H18" s="256">
        <v>64680</v>
      </c>
      <c r="I18" s="256">
        <v>12</v>
      </c>
      <c r="J18" s="256">
        <f t="shared" si="3"/>
        <v>12936</v>
      </c>
      <c r="K18" s="257">
        <f t="shared" si="4"/>
        <v>51744</v>
      </c>
    </row>
    <row r="19" spans="1:11" ht="23.25" customHeight="1">
      <c r="A19" s="253">
        <v>5</v>
      </c>
      <c r="B19" s="258" t="s">
        <v>14</v>
      </c>
      <c r="C19" s="255" t="s">
        <v>353</v>
      </c>
      <c r="D19" s="255"/>
      <c r="E19" s="255">
        <v>4</v>
      </c>
      <c r="F19" s="255">
        <v>63490</v>
      </c>
      <c r="G19" s="255">
        <v>253960</v>
      </c>
      <c r="H19" s="256">
        <v>232796.66666666669</v>
      </c>
      <c r="I19" s="256">
        <v>12</v>
      </c>
      <c r="J19" s="256">
        <f t="shared" si="3"/>
        <v>46559.333333333343</v>
      </c>
      <c r="K19" s="257">
        <f t="shared" si="4"/>
        <v>186237.33333333334</v>
      </c>
    </row>
    <row r="20" spans="1:11" ht="23.25" customHeight="1">
      <c r="A20" s="253">
        <v>6</v>
      </c>
      <c r="B20" s="258">
        <v>40754</v>
      </c>
      <c r="C20" s="255" t="s">
        <v>38</v>
      </c>
      <c r="D20" s="255"/>
      <c r="E20" s="255">
        <v>1</v>
      </c>
      <c r="F20" s="255">
        <v>29000</v>
      </c>
      <c r="G20" s="255">
        <v>29000</v>
      </c>
      <c r="H20" s="256">
        <v>26583.333333333336</v>
      </c>
      <c r="I20" s="256">
        <v>12</v>
      </c>
      <c r="J20" s="256">
        <f t="shared" si="3"/>
        <v>5316.6666666666679</v>
      </c>
      <c r="K20" s="257">
        <f t="shared" si="4"/>
        <v>21266.666666666668</v>
      </c>
    </row>
    <row r="21" spans="1:11" ht="23.25" customHeight="1">
      <c r="A21" s="253">
        <v>7</v>
      </c>
      <c r="B21" s="258">
        <v>40827</v>
      </c>
      <c r="C21" s="255" t="s">
        <v>354</v>
      </c>
      <c r="D21" s="255"/>
      <c r="E21" s="255">
        <v>4</v>
      </c>
      <c r="F21" s="255">
        <v>1790</v>
      </c>
      <c r="G21" s="255">
        <v>7160</v>
      </c>
      <c r="H21" s="256">
        <v>6861.666666666667</v>
      </c>
      <c r="I21" s="256">
        <v>12</v>
      </c>
      <c r="J21" s="256">
        <f t="shared" si="3"/>
        <v>1372.3333333333335</v>
      </c>
      <c r="K21" s="257">
        <f t="shared" si="4"/>
        <v>5489.3333333333339</v>
      </c>
    </row>
    <row r="22" spans="1:11" ht="23.25" customHeight="1">
      <c r="A22" s="253">
        <v>8</v>
      </c>
      <c r="B22" s="258">
        <v>40841</v>
      </c>
      <c r="C22" s="255" t="s">
        <v>355</v>
      </c>
      <c r="D22" s="255"/>
      <c r="E22" s="255">
        <v>1</v>
      </c>
      <c r="F22" s="255">
        <v>5800</v>
      </c>
      <c r="G22" s="255">
        <v>5800</v>
      </c>
      <c r="H22" s="256">
        <v>5606.6666666666661</v>
      </c>
      <c r="I22" s="256">
        <v>12</v>
      </c>
      <c r="J22" s="256">
        <f t="shared" si="3"/>
        <v>1121.3333333333333</v>
      </c>
      <c r="K22" s="257">
        <f t="shared" si="4"/>
        <v>4485.333333333333</v>
      </c>
    </row>
    <row r="23" spans="1:11" ht="23.25" customHeight="1" thickBot="1">
      <c r="A23" s="259">
        <v>9</v>
      </c>
      <c r="B23" s="260">
        <v>40934</v>
      </c>
      <c r="C23" s="272" t="s">
        <v>317</v>
      </c>
      <c r="D23" s="204"/>
      <c r="E23" s="273">
        <v>1</v>
      </c>
      <c r="F23" s="273">
        <v>88320</v>
      </c>
      <c r="G23" s="273">
        <v>88320</v>
      </c>
      <c r="H23" s="273"/>
      <c r="I23" s="273">
        <v>12</v>
      </c>
      <c r="J23" s="262">
        <f>G23*20%/12*11</f>
        <v>16192</v>
      </c>
      <c r="K23" s="263">
        <f>G23-J23</f>
        <v>72128</v>
      </c>
    </row>
    <row r="24" spans="1:11" ht="23.25" customHeight="1" thickBot="1">
      <c r="A24" s="264"/>
      <c r="B24" s="274"/>
      <c r="C24" s="266" t="s">
        <v>312</v>
      </c>
      <c r="D24" s="266"/>
      <c r="E24" s="266"/>
      <c r="F24" s="266">
        <f>SUM(F15:F23)</f>
        <v>329510</v>
      </c>
      <c r="G24" s="266">
        <f t="shared" ref="G24:K24" si="5">SUM(G15:G23)</f>
        <v>696180</v>
      </c>
      <c r="H24" s="266">
        <f>SUM(H15:H23)</f>
        <v>534333.33333333326</v>
      </c>
      <c r="I24" s="266">
        <f t="shared" si="5"/>
        <v>108</v>
      </c>
      <c r="J24" s="266">
        <f t="shared" si="5"/>
        <v>123058.66666666667</v>
      </c>
      <c r="K24" s="267">
        <f t="shared" si="5"/>
        <v>499594.66666666669</v>
      </c>
    </row>
    <row r="25" spans="1:11" ht="23.25" customHeight="1" thickBot="1">
      <c r="A25" s="264"/>
      <c r="B25" s="275"/>
      <c r="C25" s="266" t="s">
        <v>16</v>
      </c>
      <c r="D25" s="266"/>
      <c r="E25" s="276"/>
      <c r="F25" s="276"/>
      <c r="G25" s="276">
        <f>G14+G24</f>
        <v>1208621</v>
      </c>
      <c r="H25" s="276">
        <v>859047.9930216471</v>
      </c>
      <c r="I25" s="276">
        <f>I14+I24</f>
        <v>204</v>
      </c>
      <c r="J25" s="276">
        <f>J14+J24</f>
        <v>203237.33158874512</v>
      </c>
      <c r="K25" s="277">
        <f>K14+K24</f>
        <v>740130.6614329021</v>
      </c>
    </row>
    <row r="26" spans="1:11" ht="23.25" customHeight="1">
      <c r="A26" s="202"/>
      <c r="B26" s="202"/>
      <c r="C26" s="203"/>
      <c r="D26" s="202"/>
      <c r="E26" s="202"/>
    </row>
    <row r="27" spans="1:11" ht="23.25" customHeight="1">
      <c r="A27" s="201" t="s">
        <v>28</v>
      </c>
      <c r="I27" s="201" t="s">
        <v>30</v>
      </c>
    </row>
    <row r="28" spans="1:11" ht="23.25" customHeight="1">
      <c r="A28" s="201" t="s">
        <v>29</v>
      </c>
      <c r="I28" s="301" t="s">
        <v>31</v>
      </c>
      <c r="J28" s="301"/>
    </row>
  </sheetData>
  <mergeCells count="2">
    <mergeCell ref="A4:K4"/>
    <mergeCell ref="I28:J28"/>
  </mergeCells>
  <pageMargins left="0.70866141732283505" right="0.70866141732283505" top="0.74803149606299202" bottom="0.74803149606299202" header="0.31496062992126" footer="0.31496062992126"/>
  <pageSetup paperSize="9" scale="6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H60" sqref="H60"/>
    </sheetView>
  </sheetViews>
  <sheetFormatPr defaultRowHeight="15"/>
  <cols>
    <col min="3" max="3" width="34.85546875" customWidth="1"/>
    <col min="4" max="4" width="27.7109375" customWidth="1"/>
  </cols>
  <sheetData>
    <row r="1" spans="1:5">
      <c r="A1" s="202" t="s">
        <v>41</v>
      </c>
      <c r="B1" s="247"/>
      <c r="C1" s="248"/>
      <c r="D1" s="31"/>
      <c r="E1" s="31"/>
    </row>
    <row r="2" spans="1:5">
      <c r="A2" s="202" t="s">
        <v>42</v>
      </c>
      <c r="B2" s="202" t="s">
        <v>43</v>
      </c>
      <c r="C2" s="248"/>
      <c r="D2" s="31"/>
      <c r="E2" s="31"/>
    </row>
    <row r="3" spans="1:5">
      <c r="B3" s="55"/>
      <c r="D3" s="1" t="s">
        <v>53</v>
      </c>
    </row>
    <row r="4" spans="1:5">
      <c r="D4" s="56" t="s">
        <v>54</v>
      </c>
    </row>
    <row r="5" spans="1:5">
      <c r="A5" s="39"/>
      <c r="B5" s="39"/>
      <c r="C5" s="57" t="s">
        <v>55</v>
      </c>
      <c r="D5" s="57" t="s">
        <v>56</v>
      </c>
    </row>
    <row r="6" spans="1:5">
      <c r="A6" s="39">
        <v>1</v>
      </c>
      <c r="B6" s="57" t="s">
        <v>57</v>
      </c>
      <c r="C6" s="3" t="s">
        <v>58</v>
      </c>
      <c r="D6" s="3"/>
    </row>
    <row r="7" spans="1:5">
      <c r="A7" s="39">
        <v>2</v>
      </c>
      <c r="B7" s="57" t="s">
        <v>57</v>
      </c>
      <c r="C7" s="3" t="s">
        <v>59</v>
      </c>
      <c r="D7" s="39"/>
    </row>
    <row r="8" spans="1:5">
      <c r="A8" s="39">
        <v>3</v>
      </c>
      <c r="B8" s="57" t="s">
        <v>57</v>
      </c>
      <c r="C8" s="3" t="s">
        <v>60</v>
      </c>
      <c r="D8" s="39"/>
    </row>
    <row r="9" spans="1:5">
      <c r="A9" s="39">
        <v>4</v>
      </c>
      <c r="B9" s="57" t="s">
        <v>57</v>
      </c>
      <c r="C9" s="3" t="s">
        <v>61</v>
      </c>
      <c r="D9" s="39"/>
    </row>
    <row r="10" spans="1:5">
      <c r="A10" s="39">
        <v>5</v>
      </c>
      <c r="B10" s="57" t="s">
        <v>57</v>
      </c>
      <c r="C10" s="3" t="s">
        <v>62</v>
      </c>
      <c r="D10" s="39"/>
    </row>
    <row r="11" spans="1:5">
      <c r="A11" s="39">
        <v>6</v>
      </c>
      <c r="B11" s="57" t="s">
        <v>57</v>
      </c>
      <c r="C11" s="3" t="s">
        <v>63</v>
      </c>
      <c r="D11" s="39"/>
    </row>
    <row r="12" spans="1:5">
      <c r="A12" s="39">
        <v>7</v>
      </c>
      <c r="B12" s="57" t="s">
        <v>57</v>
      </c>
      <c r="C12" s="3" t="s">
        <v>64</v>
      </c>
      <c r="D12" s="39"/>
    </row>
    <row r="13" spans="1:5">
      <c r="A13" s="39">
        <v>8</v>
      </c>
      <c r="B13" s="57" t="s">
        <v>57</v>
      </c>
      <c r="C13" s="3" t="s">
        <v>65</v>
      </c>
      <c r="D13" s="39"/>
    </row>
    <row r="14" spans="1:5">
      <c r="A14" s="57" t="s">
        <v>66</v>
      </c>
      <c r="B14" s="57"/>
      <c r="C14" s="57" t="s">
        <v>67</v>
      </c>
      <c r="D14" s="57"/>
    </row>
    <row r="15" spans="1:5">
      <c r="A15" s="39">
        <v>9</v>
      </c>
      <c r="B15" s="57" t="s">
        <v>68</v>
      </c>
      <c r="C15" s="3" t="s">
        <v>69</v>
      </c>
      <c r="D15" s="39"/>
    </row>
    <row r="16" spans="1:5">
      <c r="A16" s="39">
        <v>10</v>
      </c>
      <c r="B16" s="57" t="s">
        <v>68</v>
      </c>
      <c r="C16" s="3" t="s">
        <v>70</v>
      </c>
      <c r="D16" s="3"/>
    </row>
    <row r="17" spans="1:4">
      <c r="A17" s="39">
        <v>11</v>
      </c>
      <c r="B17" s="57" t="s">
        <v>68</v>
      </c>
      <c r="C17" s="3" t="s">
        <v>71</v>
      </c>
      <c r="D17" s="39"/>
    </row>
    <row r="18" spans="1:4">
      <c r="A18" s="57" t="s">
        <v>72</v>
      </c>
      <c r="B18" s="57"/>
      <c r="C18" s="57" t="s">
        <v>73</v>
      </c>
      <c r="D18" s="57"/>
    </row>
    <row r="19" spans="1:4">
      <c r="A19" s="39">
        <v>12</v>
      </c>
      <c r="B19" s="57" t="s">
        <v>74</v>
      </c>
      <c r="C19" s="3" t="s">
        <v>75</v>
      </c>
      <c r="D19" s="39"/>
    </row>
    <row r="20" spans="1:4">
      <c r="A20" s="39">
        <v>13</v>
      </c>
      <c r="B20" s="57" t="s">
        <v>74</v>
      </c>
      <c r="C20" s="57" t="s">
        <v>76</v>
      </c>
      <c r="D20" s="39"/>
    </row>
    <row r="21" spans="1:4">
      <c r="A21" s="39">
        <v>14</v>
      </c>
      <c r="B21" s="57" t="s">
        <v>74</v>
      </c>
      <c r="C21" s="3" t="s">
        <v>77</v>
      </c>
      <c r="D21" s="39"/>
    </row>
    <row r="22" spans="1:4">
      <c r="A22" s="39">
        <v>15</v>
      </c>
      <c r="B22" s="57" t="s">
        <v>74</v>
      </c>
      <c r="C22" s="3" t="s">
        <v>78</v>
      </c>
      <c r="D22" s="39"/>
    </row>
    <row r="23" spans="1:4">
      <c r="A23" s="39">
        <v>16</v>
      </c>
      <c r="B23" s="57" t="s">
        <v>74</v>
      </c>
      <c r="C23" s="3" t="s">
        <v>79</v>
      </c>
      <c r="D23" s="39"/>
    </row>
    <row r="24" spans="1:4">
      <c r="A24" s="39">
        <v>17</v>
      </c>
      <c r="B24" s="57" t="s">
        <v>74</v>
      </c>
      <c r="C24" s="3" t="s">
        <v>80</v>
      </c>
      <c r="D24" s="39"/>
    </row>
    <row r="25" spans="1:4">
      <c r="A25" s="39">
        <v>18</v>
      </c>
      <c r="B25" s="57" t="s">
        <v>74</v>
      </c>
      <c r="C25" s="3" t="s">
        <v>81</v>
      </c>
      <c r="D25" s="39"/>
    </row>
    <row r="26" spans="1:4">
      <c r="A26" s="39">
        <v>19</v>
      </c>
      <c r="B26" s="57" t="s">
        <v>74</v>
      </c>
      <c r="C26" s="3" t="s">
        <v>82</v>
      </c>
      <c r="D26" s="39"/>
    </row>
    <row r="27" spans="1:4">
      <c r="A27" s="57" t="s">
        <v>83</v>
      </c>
      <c r="B27" s="57"/>
      <c r="C27" s="57" t="s">
        <v>84</v>
      </c>
      <c r="D27" s="39"/>
    </row>
    <row r="28" spans="1:4">
      <c r="A28" s="39">
        <v>20</v>
      </c>
      <c r="B28" s="57" t="s">
        <v>85</v>
      </c>
      <c r="C28" s="3" t="s">
        <v>86</v>
      </c>
      <c r="D28" s="39"/>
    </row>
    <row r="29" spans="1:4">
      <c r="A29" s="39">
        <v>21</v>
      </c>
      <c r="B29" s="57" t="s">
        <v>85</v>
      </c>
      <c r="C29" s="3" t="s">
        <v>87</v>
      </c>
      <c r="D29" s="3"/>
    </row>
    <row r="30" spans="1:4">
      <c r="A30" s="39">
        <v>22</v>
      </c>
      <c r="B30" s="57" t="s">
        <v>85</v>
      </c>
      <c r="C30" s="3" t="s">
        <v>88</v>
      </c>
      <c r="D30" s="3"/>
    </row>
    <row r="31" spans="1:4">
      <c r="A31" s="39">
        <v>23</v>
      </c>
      <c r="B31" s="57" t="s">
        <v>85</v>
      </c>
      <c r="C31" s="3" t="s">
        <v>89</v>
      </c>
      <c r="D31" s="39"/>
    </row>
    <row r="32" spans="1:4">
      <c r="A32" s="57" t="s">
        <v>90</v>
      </c>
      <c r="B32" s="57"/>
      <c r="C32" s="57" t="s">
        <v>91</v>
      </c>
      <c r="D32" s="39"/>
    </row>
    <row r="33" spans="1:4">
      <c r="A33" s="39">
        <v>24</v>
      </c>
      <c r="B33" s="57" t="s">
        <v>92</v>
      </c>
      <c r="C33" s="3" t="s">
        <v>93</v>
      </c>
      <c r="D33" s="58">
        <v>1536179</v>
      </c>
    </row>
    <row r="34" spans="1:4">
      <c r="A34" s="39">
        <v>25</v>
      </c>
      <c r="B34" s="57" t="s">
        <v>92</v>
      </c>
      <c r="C34" s="3" t="s">
        <v>94</v>
      </c>
      <c r="D34" s="39"/>
    </row>
    <row r="35" spans="1:4">
      <c r="A35" s="39">
        <v>26</v>
      </c>
      <c r="B35" s="57" t="s">
        <v>92</v>
      </c>
      <c r="C35" s="3" t="s">
        <v>95</v>
      </c>
      <c r="D35" s="39"/>
    </row>
    <row r="36" spans="1:4">
      <c r="A36" s="39">
        <v>27</v>
      </c>
      <c r="B36" s="57" t="s">
        <v>92</v>
      </c>
      <c r="C36" s="3" t="s">
        <v>96</v>
      </c>
      <c r="D36" s="39"/>
    </row>
    <row r="37" spans="1:4">
      <c r="A37" s="39">
        <v>28</v>
      </c>
      <c r="B37" s="57" t="s">
        <v>92</v>
      </c>
      <c r="C37" s="3" t="s">
        <v>97</v>
      </c>
      <c r="D37" s="3"/>
    </row>
    <row r="38" spans="1:4">
      <c r="A38" s="39">
        <v>29</v>
      </c>
      <c r="B38" s="57" t="s">
        <v>92</v>
      </c>
      <c r="C38" s="59" t="s">
        <v>98</v>
      </c>
      <c r="D38" s="39"/>
    </row>
    <row r="39" spans="1:4">
      <c r="A39" s="39">
        <v>30</v>
      </c>
      <c r="B39" s="57" t="s">
        <v>92</v>
      </c>
      <c r="C39" s="3" t="s">
        <v>99</v>
      </c>
      <c r="D39" s="39"/>
    </row>
    <row r="40" spans="1:4">
      <c r="A40" s="39">
        <v>31</v>
      </c>
      <c r="B40" s="57" t="s">
        <v>92</v>
      </c>
      <c r="C40" s="3" t="s">
        <v>100</v>
      </c>
      <c r="D40" s="39"/>
    </row>
    <row r="41" spans="1:4">
      <c r="A41" s="39">
        <v>32</v>
      </c>
      <c r="B41" s="57" t="s">
        <v>92</v>
      </c>
      <c r="C41" s="3" t="s">
        <v>101</v>
      </c>
      <c r="D41" s="39"/>
    </row>
    <row r="42" spans="1:4">
      <c r="A42" s="39">
        <v>33</v>
      </c>
      <c r="B42" s="57" t="s">
        <v>92</v>
      </c>
      <c r="C42" s="3" t="s">
        <v>102</v>
      </c>
      <c r="D42" s="39"/>
    </row>
    <row r="43" spans="1:4">
      <c r="A43" s="60">
        <v>34</v>
      </c>
      <c r="B43" s="57" t="s">
        <v>92</v>
      </c>
      <c r="C43" s="3" t="s">
        <v>103</v>
      </c>
      <c r="D43" s="39"/>
    </row>
    <row r="44" spans="1:4">
      <c r="A44" s="57" t="s">
        <v>104</v>
      </c>
      <c r="B44" s="39"/>
      <c r="C44" s="57" t="s">
        <v>105</v>
      </c>
      <c r="D44" s="61"/>
    </row>
    <row r="45" spans="1:4">
      <c r="A45" s="39"/>
      <c r="B45" s="39"/>
      <c r="C45" s="57" t="s">
        <v>106</v>
      </c>
      <c r="D45" s="61"/>
    </row>
    <row r="48" spans="1:4">
      <c r="B48" s="62" t="s">
        <v>313</v>
      </c>
      <c r="C48" s="41"/>
      <c r="D48" s="57" t="s">
        <v>107</v>
      </c>
    </row>
    <row r="49" spans="2:5">
      <c r="B49" s="63"/>
      <c r="C49" s="64"/>
      <c r="D49" s="64"/>
    </row>
    <row r="50" spans="2:5">
      <c r="B50" s="65" t="s">
        <v>108</v>
      </c>
      <c r="C50" s="65"/>
      <c r="D50" s="39"/>
    </row>
    <row r="51" spans="2:5">
      <c r="B51" s="39" t="s">
        <v>109</v>
      </c>
      <c r="C51" s="39"/>
      <c r="D51" s="39">
        <v>2</v>
      </c>
    </row>
    <row r="52" spans="2:5">
      <c r="B52" s="39" t="s">
        <v>110</v>
      </c>
      <c r="C52" s="39"/>
      <c r="D52" s="39">
        <v>1</v>
      </c>
    </row>
    <row r="53" spans="2:5">
      <c r="B53" s="39" t="s">
        <v>111</v>
      </c>
      <c r="C53" s="39"/>
      <c r="D53" s="39"/>
    </row>
    <row r="54" spans="2:5">
      <c r="B54" s="66" t="s">
        <v>112</v>
      </c>
      <c r="C54" s="41"/>
      <c r="D54" s="39">
        <v>3</v>
      </c>
    </row>
    <row r="55" spans="2:5">
      <c r="B55" s="67"/>
      <c r="C55" s="68" t="s">
        <v>113</v>
      </c>
      <c r="D55" s="68">
        <f>SUM(D51:D54)</f>
        <v>6</v>
      </c>
    </row>
    <row r="57" spans="2:5">
      <c r="E57" s="54" t="s">
        <v>30</v>
      </c>
    </row>
    <row r="58" spans="2:5">
      <c r="D58" s="299" t="s">
        <v>31</v>
      </c>
      <c r="E58" s="299"/>
    </row>
    <row r="59" spans="2:5">
      <c r="B59" s="1" t="s">
        <v>114</v>
      </c>
    </row>
  </sheetData>
  <mergeCells count="1">
    <mergeCell ref="D58:E5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A2" sqref="A2:E3"/>
    </sheetView>
  </sheetViews>
  <sheetFormatPr defaultRowHeight="15"/>
  <cols>
    <col min="1" max="1" width="5" style="5" customWidth="1"/>
    <col min="2" max="2" width="27.5703125" style="5" customWidth="1"/>
    <col min="3" max="3" width="6" style="5" customWidth="1"/>
    <col min="4" max="4" width="9.85546875" style="5" customWidth="1"/>
    <col min="5" max="5" width="6" style="5" bestFit="1" customWidth="1"/>
    <col min="6" max="6" width="8.7109375" style="5" bestFit="1" customWidth="1"/>
    <col min="7" max="7" width="6" style="5" bestFit="1" customWidth="1"/>
    <col min="8" max="8" width="8.7109375" style="5" customWidth="1"/>
    <col min="9" max="9" width="5.85546875" style="5" customWidth="1"/>
    <col min="10" max="10" width="11.140625" style="5" customWidth="1"/>
    <col min="11" max="16384" width="9.140625" style="5"/>
  </cols>
  <sheetData>
    <row r="1" spans="1:13">
      <c r="C1" s="6"/>
    </row>
    <row r="2" spans="1:13" ht="18">
      <c r="A2" s="31" t="s">
        <v>41</v>
      </c>
      <c r="B2" s="32"/>
      <c r="C2" s="33"/>
      <c r="D2" s="31"/>
      <c r="E2" s="31"/>
      <c r="I2" s="7" t="s">
        <v>0</v>
      </c>
    </row>
    <row r="3" spans="1:13">
      <c r="A3" s="31" t="s">
        <v>42</v>
      </c>
      <c r="B3" s="31" t="s">
        <v>43</v>
      </c>
      <c r="C3" s="33"/>
      <c r="D3" s="31"/>
      <c r="E3" s="31"/>
    </row>
    <row r="4" spans="1:13">
      <c r="C4" s="6"/>
    </row>
    <row r="5" spans="1:13" ht="15.75">
      <c r="B5" s="305" t="s">
        <v>314</v>
      </c>
      <c r="C5" s="305"/>
      <c r="D5" s="305"/>
      <c r="E5" s="305"/>
      <c r="F5" s="305"/>
      <c r="G5" s="305"/>
      <c r="H5" s="305"/>
      <c r="I5" s="305"/>
      <c r="J5" s="305"/>
    </row>
    <row r="6" spans="1:13" ht="15.75">
      <c r="B6" s="8"/>
      <c r="C6" s="8"/>
      <c r="D6" s="8"/>
      <c r="E6" s="8"/>
      <c r="F6" s="8"/>
      <c r="G6" s="8"/>
      <c r="H6" s="8"/>
      <c r="I6" s="8"/>
      <c r="J6" s="8"/>
    </row>
    <row r="7" spans="1:13">
      <c r="C7" s="6"/>
    </row>
    <row r="8" spans="1:13">
      <c r="A8" s="306" t="s">
        <v>1</v>
      </c>
      <c r="B8" s="307" t="s">
        <v>2</v>
      </c>
      <c r="C8" s="304" t="s">
        <v>4</v>
      </c>
      <c r="D8" s="304"/>
      <c r="E8" s="302" t="s">
        <v>5</v>
      </c>
      <c r="F8" s="303"/>
      <c r="G8" s="302" t="s">
        <v>17</v>
      </c>
      <c r="H8" s="303"/>
      <c r="I8" s="302" t="s">
        <v>4</v>
      </c>
      <c r="J8" s="303"/>
    </row>
    <row r="9" spans="1:13">
      <c r="A9" s="306"/>
      <c r="B9" s="307"/>
      <c r="C9" s="9" t="s">
        <v>3</v>
      </c>
      <c r="D9" s="10" t="s">
        <v>315</v>
      </c>
      <c r="E9" s="9" t="s">
        <v>3</v>
      </c>
      <c r="F9" s="10"/>
      <c r="G9" s="9" t="s">
        <v>3</v>
      </c>
      <c r="H9" s="10"/>
      <c r="I9" s="9" t="s">
        <v>3</v>
      </c>
      <c r="J9" s="10" t="s">
        <v>316</v>
      </c>
    </row>
    <row r="10" spans="1:13">
      <c r="A10" s="11">
        <v>1</v>
      </c>
      <c r="B10" s="4" t="s">
        <v>9</v>
      </c>
      <c r="C10" s="12">
        <v>1</v>
      </c>
      <c r="D10" s="13">
        <v>132300</v>
      </c>
      <c r="E10" s="13"/>
      <c r="F10" s="13"/>
      <c r="G10" s="14"/>
      <c r="H10" s="15"/>
      <c r="I10" s="13">
        <f>C10+E10-G10</f>
        <v>1</v>
      </c>
      <c r="J10" s="13">
        <f>D10+F10-H10</f>
        <v>132300</v>
      </c>
    </row>
    <row r="11" spans="1:13">
      <c r="A11" s="11">
        <v>2</v>
      </c>
      <c r="B11" s="4" t="s">
        <v>10</v>
      </c>
      <c r="C11" s="12">
        <v>1</v>
      </c>
      <c r="D11" s="13">
        <v>22680</v>
      </c>
      <c r="E11" s="13"/>
      <c r="F11" s="13"/>
      <c r="G11" s="14"/>
      <c r="H11" s="15"/>
      <c r="I11" s="13">
        <f t="shared" ref="I11:I25" si="0">C11+E11-G11</f>
        <v>1</v>
      </c>
      <c r="J11" s="13">
        <f t="shared" ref="J11:J25" si="1">D11+F11-H11</f>
        <v>22680</v>
      </c>
    </row>
    <row r="12" spans="1:13">
      <c r="A12" s="11">
        <v>3</v>
      </c>
      <c r="B12" s="4" t="s">
        <v>34</v>
      </c>
      <c r="C12" s="16">
        <v>1</v>
      </c>
      <c r="D12" s="13">
        <v>62100</v>
      </c>
      <c r="E12" s="13"/>
      <c r="F12" s="17"/>
      <c r="G12" s="17"/>
      <c r="H12" s="13"/>
      <c r="I12" s="13">
        <f t="shared" si="0"/>
        <v>1</v>
      </c>
      <c r="J12" s="13">
        <f t="shared" si="1"/>
        <v>62100</v>
      </c>
    </row>
    <row r="13" spans="1:13">
      <c r="A13" s="11">
        <v>4</v>
      </c>
      <c r="B13" s="4" t="s">
        <v>32</v>
      </c>
      <c r="C13" s="12">
        <v>1</v>
      </c>
      <c r="D13" s="17">
        <v>76102</v>
      </c>
      <c r="E13" s="18"/>
      <c r="F13" s="17"/>
      <c r="G13" s="17"/>
      <c r="H13" s="13"/>
      <c r="I13" s="13">
        <f t="shared" si="0"/>
        <v>1</v>
      </c>
      <c r="J13" s="13">
        <f t="shared" si="1"/>
        <v>76102</v>
      </c>
    </row>
    <row r="14" spans="1:13">
      <c r="A14" s="11">
        <v>5</v>
      </c>
      <c r="B14" s="4" t="s">
        <v>33</v>
      </c>
      <c r="C14" s="12">
        <v>1</v>
      </c>
      <c r="D14" s="17">
        <v>92721</v>
      </c>
      <c r="E14" s="18"/>
      <c r="F14" s="17"/>
      <c r="G14" s="17"/>
      <c r="H14" s="13"/>
      <c r="I14" s="13">
        <f t="shared" si="0"/>
        <v>1</v>
      </c>
      <c r="J14" s="13">
        <f t="shared" si="1"/>
        <v>92721</v>
      </c>
    </row>
    <row r="15" spans="1:13">
      <c r="A15" s="11">
        <v>6</v>
      </c>
      <c r="B15" s="4" t="s">
        <v>20</v>
      </c>
      <c r="C15" s="12">
        <v>1</v>
      </c>
      <c r="D15" s="17">
        <v>96181</v>
      </c>
      <c r="E15" s="18"/>
      <c r="F15" s="17"/>
      <c r="G15" s="17"/>
      <c r="H15" s="13"/>
      <c r="I15" s="13">
        <f t="shared" si="0"/>
        <v>1</v>
      </c>
      <c r="J15" s="13">
        <f t="shared" si="1"/>
        <v>96181</v>
      </c>
    </row>
    <row r="16" spans="1:13">
      <c r="A16" s="11">
        <v>7</v>
      </c>
      <c r="B16" s="4" t="s">
        <v>12</v>
      </c>
      <c r="C16" s="12">
        <v>1</v>
      </c>
      <c r="D16" s="17">
        <v>30357</v>
      </c>
      <c r="E16" s="18"/>
      <c r="F16" s="17"/>
      <c r="G16" s="17"/>
      <c r="H16" s="13"/>
      <c r="I16" s="13">
        <f t="shared" si="0"/>
        <v>1</v>
      </c>
      <c r="J16" s="13">
        <f t="shared" si="1"/>
        <v>30357</v>
      </c>
      <c r="M16" s="19"/>
    </row>
    <row r="17" spans="1:10">
      <c r="A17" s="11">
        <v>8</v>
      </c>
      <c r="B17" s="4" t="s">
        <v>13</v>
      </c>
      <c r="C17" s="20">
        <v>3</v>
      </c>
      <c r="D17" s="22">
        <v>61200</v>
      </c>
      <c r="E17" s="22"/>
      <c r="F17" s="21"/>
      <c r="G17" s="21"/>
      <c r="H17" s="21"/>
      <c r="I17" s="13">
        <f t="shared" si="0"/>
        <v>3</v>
      </c>
      <c r="J17" s="13">
        <f t="shared" si="1"/>
        <v>61200</v>
      </c>
    </row>
    <row r="18" spans="1:10">
      <c r="A18" s="11">
        <v>9</v>
      </c>
      <c r="B18" s="4" t="s">
        <v>15</v>
      </c>
      <c r="C18" s="20">
        <v>1</v>
      </c>
      <c r="D18" s="4">
        <v>81900</v>
      </c>
      <c r="E18" s="4"/>
      <c r="F18" s="4"/>
      <c r="G18" s="4"/>
      <c r="H18" s="21"/>
      <c r="I18" s="13">
        <f>C18+E18-G18</f>
        <v>1</v>
      </c>
      <c r="J18" s="13">
        <f t="shared" si="1"/>
        <v>81900</v>
      </c>
    </row>
    <row r="19" spans="1:10">
      <c r="A19" s="11">
        <v>10</v>
      </c>
      <c r="B19" s="4" t="s">
        <v>35</v>
      </c>
      <c r="C19" s="20">
        <v>4</v>
      </c>
      <c r="D19" s="4">
        <v>98280</v>
      </c>
      <c r="E19" s="4"/>
      <c r="F19" s="4"/>
      <c r="G19" s="4"/>
      <c r="H19" s="21"/>
      <c r="I19" s="13">
        <f t="shared" si="0"/>
        <v>4</v>
      </c>
      <c r="J19" s="13">
        <f t="shared" si="1"/>
        <v>98280</v>
      </c>
    </row>
    <row r="20" spans="1:10">
      <c r="A20" s="11">
        <v>11</v>
      </c>
      <c r="B20" s="4" t="s">
        <v>36</v>
      </c>
      <c r="C20" s="20">
        <v>4</v>
      </c>
      <c r="D20" s="4">
        <v>70560</v>
      </c>
      <c r="E20" s="4"/>
      <c r="F20" s="4"/>
      <c r="G20" s="4"/>
      <c r="H20" s="21"/>
      <c r="I20" s="13">
        <f t="shared" si="0"/>
        <v>4</v>
      </c>
      <c r="J20" s="13">
        <f t="shared" si="1"/>
        <v>70560</v>
      </c>
    </row>
    <row r="21" spans="1:10">
      <c r="A21" s="11">
        <v>12</v>
      </c>
      <c r="B21" s="4" t="s">
        <v>37</v>
      </c>
      <c r="C21" s="23">
        <v>4</v>
      </c>
      <c r="D21" s="24">
        <v>253960</v>
      </c>
      <c r="E21" s="24"/>
      <c r="F21" s="24"/>
      <c r="G21" s="24"/>
      <c r="H21" s="21"/>
      <c r="I21" s="13">
        <f t="shared" si="0"/>
        <v>4</v>
      </c>
      <c r="J21" s="13">
        <f t="shared" si="1"/>
        <v>253960</v>
      </c>
    </row>
    <row r="22" spans="1:10">
      <c r="A22" s="11">
        <v>13</v>
      </c>
      <c r="B22" s="4" t="s">
        <v>38</v>
      </c>
      <c r="C22" s="23">
        <v>1</v>
      </c>
      <c r="D22" s="24">
        <v>29000</v>
      </c>
      <c r="E22" s="24"/>
      <c r="F22" s="24"/>
      <c r="G22" s="24"/>
      <c r="H22" s="21"/>
      <c r="I22" s="13">
        <f t="shared" si="0"/>
        <v>1</v>
      </c>
      <c r="J22" s="13">
        <f t="shared" si="1"/>
        <v>29000</v>
      </c>
    </row>
    <row r="23" spans="1:10">
      <c r="A23" s="11">
        <v>14</v>
      </c>
      <c r="B23" s="4" t="s">
        <v>39</v>
      </c>
      <c r="C23" s="20">
        <v>4</v>
      </c>
      <c r="D23" s="25">
        <v>7160</v>
      </c>
      <c r="E23" s="4"/>
      <c r="F23" s="25"/>
      <c r="G23" s="25"/>
      <c r="H23" s="21"/>
      <c r="I23" s="13">
        <f t="shared" si="0"/>
        <v>4</v>
      </c>
      <c r="J23" s="13">
        <f t="shared" si="1"/>
        <v>7160</v>
      </c>
    </row>
    <row r="24" spans="1:10">
      <c r="A24" s="11">
        <v>15</v>
      </c>
      <c r="B24" s="4" t="s">
        <v>40</v>
      </c>
      <c r="C24" s="20">
        <v>1</v>
      </c>
      <c r="D24" s="25">
        <v>5800</v>
      </c>
      <c r="E24" s="4"/>
      <c r="F24" s="25"/>
      <c r="G24" s="25"/>
      <c r="H24" s="21"/>
      <c r="I24" s="13">
        <f t="shared" si="0"/>
        <v>1</v>
      </c>
      <c r="J24" s="13">
        <f t="shared" si="1"/>
        <v>5800</v>
      </c>
    </row>
    <row r="25" spans="1:10">
      <c r="A25" s="11">
        <v>16</v>
      </c>
      <c r="B25" s="205" t="s">
        <v>317</v>
      </c>
      <c r="C25" s="26"/>
      <c r="D25" s="27"/>
      <c r="E25" s="26">
        <v>1</v>
      </c>
      <c r="F25" s="27">
        <v>88320</v>
      </c>
      <c r="G25" s="27"/>
      <c r="H25" s="21"/>
      <c r="I25" s="13">
        <f t="shared" si="0"/>
        <v>1</v>
      </c>
      <c r="J25" s="13">
        <f t="shared" si="1"/>
        <v>88320</v>
      </c>
    </row>
    <row r="26" spans="1:10">
      <c r="A26" s="21"/>
      <c r="B26" s="28" t="s">
        <v>16</v>
      </c>
      <c r="C26" s="29"/>
      <c r="D26" s="30">
        <f>SUM(D10:D25)</f>
        <v>1120301</v>
      </c>
      <c r="E26" s="30">
        <f t="shared" ref="E26:J26" si="2">SUM(E10:E25)</f>
        <v>1</v>
      </c>
      <c r="F26" s="30">
        <f t="shared" si="2"/>
        <v>88320</v>
      </c>
      <c r="G26" s="30"/>
      <c r="H26" s="30"/>
      <c r="I26" s="30"/>
      <c r="J26" s="30">
        <f t="shared" si="2"/>
        <v>1208621</v>
      </c>
    </row>
    <row r="30" spans="1:10">
      <c r="A30" s="5" t="s">
        <v>28</v>
      </c>
      <c r="G30" s="5" t="s">
        <v>30</v>
      </c>
    </row>
    <row r="31" spans="1:10">
      <c r="A31" s="5" t="s">
        <v>29</v>
      </c>
      <c r="G31" s="5" t="s">
        <v>31</v>
      </c>
    </row>
  </sheetData>
  <mergeCells count="7">
    <mergeCell ref="G8:H8"/>
    <mergeCell ref="I8:J8"/>
    <mergeCell ref="C8:D8"/>
    <mergeCell ref="B5:J5"/>
    <mergeCell ref="A8:A9"/>
    <mergeCell ref="B8:B9"/>
    <mergeCell ref="E8:F8"/>
  </mergeCells>
  <pageMargins left="0.7" right="0.7" top="0.75" bottom="0.75" header="0.3" footer="0.3"/>
  <pageSetup paperSize="9" scale="9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7"/>
  <sheetViews>
    <sheetView topLeftCell="A40" workbookViewId="0">
      <selection activeCell="P72" sqref="P72"/>
    </sheetView>
  </sheetViews>
  <sheetFormatPr defaultRowHeight="15"/>
  <cols>
    <col min="1" max="1" width="5.85546875" style="82" customWidth="1"/>
    <col min="2" max="5" width="9.140625" style="82"/>
    <col min="6" max="6" width="5.85546875" style="82" customWidth="1"/>
    <col min="7" max="7" width="9.140625" style="82"/>
    <col min="8" max="8" width="12.42578125" style="82" bestFit="1" customWidth="1"/>
    <col min="9" max="9" width="8.7109375" style="82" customWidth="1"/>
    <col min="10" max="10" width="9.7109375" style="82" customWidth="1"/>
    <col min="11" max="15" width="9.140625" style="82"/>
    <col min="16" max="16" width="19" style="175" customWidth="1"/>
    <col min="17" max="17" width="15.42578125" style="175" customWidth="1"/>
    <col min="18" max="18" width="4.42578125" style="175" customWidth="1"/>
    <col min="19" max="19" width="19.5703125" style="175" customWidth="1"/>
    <col min="20" max="20" width="13.140625" style="175" customWidth="1"/>
    <col min="21" max="16384" width="9.140625" style="82"/>
  </cols>
  <sheetData>
    <row r="1" spans="1:20" ht="18">
      <c r="A1" s="31" t="s">
        <v>41</v>
      </c>
      <c r="B1" s="32"/>
      <c r="C1" s="33"/>
      <c r="D1" s="31"/>
      <c r="E1" s="31"/>
      <c r="F1" s="103"/>
      <c r="G1" s="103"/>
      <c r="H1" s="103"/>
      <c r="I1" s="103"/>
      <c r="J1" s="103"/>
      <c r="P1" s="82"/>
      <c r="Q1" s="82"/>
      <c r="R1" s="82"/>
      <c r="S1" s="82"/>
      <c r="T1" s="82"/>
    </row>
    <row r="2" spans="1:20">
      <c r="A2" s="31" t="s">
        <v>42</v>
      </c>
      <c r="B2" s="31" t="s">
        <v>43</v>
      </c>
      <c r="C2" s="33"/>
      <c r="D2" s="31"/>
      <c r="E2" s="31"/>
      <c r="F2" s="103"/>
      <c r="G2" s="103"/>
      <c r="H2" s="103"/>
      <c r="I2" s="103"/>
      <c r="J2" s="103"/>
      <c r="P2" s="82"/>
      <c r="Q2" s="82"/>
      <c r="R2" s="82"/>
      <c r="S2" s="82"/>
      <c r="T2" s="82"/>
    </row>
    <row r="3" spans="1:20">
      <c r="A3" s="103"/>
      <c r="B3" s="1"/>
      <c r="C3" s="103"/>
      <c r="D3" s="103"/>
      <c r="E3" s="103"/>
      <c r="F3" s="103"/>
      <c r="G3" s="103"/>
      <c r="H3" s="1" t="s">
        <v>150</v>
      </c>
      <c r="P3" s="82"/>
      <c r="Q3" s="82"/>
      <c r="R3" s="82"/>
      <c r="S3" s="82"/>
      <c r="T3" s="82"/>
    </row>
    <row r="4" spans="1:20">
      <c r="A4" s="103"/>
      <c r="B4" s="1"/>
      <c r="C4" s="103"/>
      <c r="D4" s="103"/>
      <c r="E4" s="103"/>
      <c r="F4" s="103"/>
      <c r="G4" s="103"/>
      <c r="H4" s="103"/>
      <c r="I4" s="103" t="s">
        <v>244</v>
      </c>
      <c r="J4" s="103"/>
      <c r="P4" s="82"/>
      <c r="Q4" s="82"/>
      <c r="R4" s="82"/>
      <c r="S4" s="82"/>
      <c r="T4" s="82"/>
    </row>
    <row r="5" spans="1:20" ht="15.75">
      <c r="A5" s="338" t="s">
        <v>151</v>
      </c>
      <c r="B5" s="338"/>
      <c r="C5" s="338"/>
      <c r="D5" s="338"/>
      <c r="E5" s="338"/>
      <c r="F5" s="338"/>
      <c r="G5" s="338"/>
      <c r="H5" s="338"/>
      <c r="I5" s="338"/>
      <c r="J5" s="172"/>
      <c r="K5" s="104"/>
      <c r="L5" s="104"/>
      <c r="M5" s="104"/>
      <c r="N5" s="104"/>
      <c r="O5" s="104"/>
      <c r="P5" s="82"/>
      <c r="Q5" s="82"/>
      <c r="R5" s="82"/>
      <c r="S5" s="82"/>
      <c r="T5" s="82"/>
    </row>
    <row r="6" spans="1:20" ht="36.75" customHeight="1" thickBot="1">
      <c r="A6" s="171"/>
      <c r="B6" s="339" t="s">
        <v>152</v>
      </c>
      <c r="C6" s="339"/>
      <c r="D6" s="339"/>
      <c r="E6" s="339"/>
      <c r="F6" s="340"/>
      <c r="G6" s="105" t="s">
        <v>153</v>
      </c>
      <c r="H6" s="105" t="s">
        <v>154</v>
      </c>
      <c r="I6" s="106" t="s">
        <v>330</v>
      </c>
      <c r="J6" s="106" t="s">
        <v>238</v>
      </c>
      <c r="P6" s="82"/>
      <c r="Q6" s="82"/>
      <c r="R6" s="82"/>
      <c r="S6" s="82"/>
      <c r="T6" s="82"/>
    </row>
    <row r="7" spans="1:20">
      <c r="A7" s="107">
        <v>1</v>
      </c>
      <c r="B7" s="341" t="s">
        <v>155</v>
      </c>
      <c r="C7" s="342"/>
      <c r="D7" s="342"/>
      <c r="E7" s="342"/>
      <c r="F7" s="342"/>
      <c r="G7" s="108">
        <v>70</v>
      </c>
      <c r="H7" s="108">
        <v>11100</v>
      </c>
      <c r="I7" s="170">
        <f>I9</f>
        <v>724</v>
      </c>
      <c r="J7" s="170">
        <f>J9</f>
        <v>264</v>
      </c>
      <c r="P7" s="82"/>
      <c r="Q7" s="82"/>
      <c r="R7" s="82"/>
      <c r="S7" s="82"/>
      <c r="T7" s="82"/>
    </row>
    <row r="8" spans="1:20" ht="26.25">
      <c r="A8" s="109" t="s">
        <v>156</v>
      </c>
      <c r="B8" s="331" t="s">
        <v>157</v>
      </c>
      <c r="C8" s="331"/>
      <c r="D8" s="331"/>
      <c r="E8" s="331"/>
      <c r="F8" s="332"/>
      <c r="G8" s="110" t="s">
        <v>158</v>
      </c>
      <c r="H8" s="110">
        <v>11101</v>
      </c>
      <c r="I8" s="111"/>
      <c r="J8" s="111"/>
      <c r="P8" s="82"/>
      <c r="Q8" s="82"/>
      <c r="R8" s="82"/>
      <c r="S8" s="82"/>
      <c r="T8" s="82"/>
    </row>
    <row r="9" spans="1:20">
      <c r="A9" s="112" t="s">
        <v>159</v>
      </c>
      <c r="B9" s="331" t="s">
        <v>160</v>
      </c>
      <c r="C9" s="331"/>
      <c r="D9" s="331"/>
      <c r="E9" s="331"/>
      <c r="F9" s="332"/>
      <c r="G9" s="110">
        <v>704</v>
      </c>
      <c r="H9" s="110">
        <v>11102</v>
      </c>
      <c r="I9" s="173">
        <f>707+17</f>
        <v>724</v>
      </c>
      <c r="J9" s="173">
        <v>264</v>
      </c>
      <c r="P9" s="82"/>
      <c r="Q9" s="82"/>
      <c r="R9" s="82"/>
      <c r="S9" s="82"/>
      <c r="T9" s="82"/>
    </row>
    <row r="10" spans="1:20">
      <c r="A10" s="112" t="s">
        <v>161</v>
      </c>
      <c r="B10" s="331" t="s">
        <v>162</v>
      </c>
      <c r="C10" s="331"/>
      <c r="D10" s="331"/>
      <c r="E10" s="331"/>
      <c r="F10" s="332"/>
      <c r="G10" s="113">
        <v>705</v>
      </c>
      <c r="H10" s="110">
        <v>11103</v>
      </c>
      <c r="I10" s="111"/>
      <c r="J10" s="111"/>
      <c r="P10" s="82"/>
      <c r="Q10" s="82"/>
      <c r="R10" s="82"/>
      <c r="S10" s="82"/>
      <c r="T10" s="82"/>
    </row>
    <row r="11" spans="1:20">
      <c r="A11" s="114">
        <v>2</v>
      </c>
      <c r="B11" s="329" t="s">
        <v>163</v>
      </c>
      <c r="C11" s="329"/>
      <c r="D11" s="329"/>
      <c r="E11" s="329"/>
      <c r="F11" s="330"/>
      <c r="G11" s="115">
        <v>708</v>
      </c>
      <c r="H11" s="116">
        <v>11104</v>
      </c>
      <c r="I11" s="117">
        <f>I12+I13+I14</f>
        <v>812</v>
      </c>
      <c r="J11" s="117">
        <f>J12+J13+J14</f>
        <v>655</v>
      </c>
      <c r="P11" s="82"/>
      <c r="Q11" s="82"/>
      <c r="R11" s="82"/>
      <c r="S11" s="82"/>
      <c r="T11" s="82"/>
    </row>
    <row r="12" spans="1:20">
      <c r="A12" s="118" t="s">
        <v>156</v>
      </c>
      <c r="B12" s="331" t="s">
        <v>164</v>
      </c>
      <c r="C12" s="331"/>
      <c r="D12" s="331"/>
      <c r="E12" s="331"/>
      <c r="F12" s="332"/>
      <c r="G12" s="110">
        <v>7081</v>
      </c>
      <c r="H12" s="119">
        <v>111041</v>
      </c>
      <c r="I12" s="111"/>
      <c r="J12" s="111"/>
    </row>
    <row r="13" spans="1:20">
      <c r="A13" s="118" t="s">
        <v>165</v>
      </c>
      <c r="B13" s="331" t="s">
        <v>334</v>
      </c>
      <c r="C13" s="331"/>
      <c r="D13" s="331"/>
      <c r="E13" s="331"/>
      <c r="F13" s="332"/>
      <c r="G13" s="110">
        <v>7082</v>
      </c>
      <c r="H13" s="119">
        <v>111042</v>
      </c>
      <c r="I13" s="173">
        <f>804+8</f>
        <v>812</v>
      </c>
      <c r="J13" s="173">
        <v>655</v>
      </c>
    </row>
    <row r="14" spans="1:20">
      <c r="A14" s="118" t="s">
        <v>166</v>
      </c>
      <c r="B14" s="331" t="s">
        <v>167</v>
      </c>
      <c r="C14" s="331"/>
      <c r="D14" s="331"/>
      <c r="E14" s="331"/>
      <c r="F14" s="332"/>
      <c r="G14" s="110">
        <v>7083</v>
      </c>
      <c r="H14" s="119">
        <v>111043</v>
      </c>
      <c r="I14" s="111"/>
      <c r="J14" s="111"/>
    </row>
    <row r="15" spans="1:20" ht="31.5" customHeight="1">
      <c r="A15" s="120">
        <v>3</v>
      </c>
      <c r="B15" s="329" t="s">
        <v>168</v>
      </c>
      <c r="C15" s="329"/>
      <c r="D15" s="329"/>
      <c r="E15" s="329"/>
      <c r="F15" s="330"/>
      <c r="G15" s="115">
        <v>71</v>
      </c>
      <c r="H15" s="116">
        <v>11201</v>
      </c>
      <c r="I15" s="111"/>
      <c r="J15" s="111"/>
    </row>
    <row r="16" spans="1:20">
      <c r="A16" s="121"/>
      <c r="B16" s="333" t="s">
        <v>169</v>
      </c>
      <c r="C16" s="333"/>
      <c r="D16" s="333"/>
      <c r="E16" s="333"/>
      <c r="F16" s="334"/>
      <c r="G16" s="122"/>
      <c r="H16" s="110">
        <v>112011</v>
      </c>
      <c r="I16" s="111"/>
      <c r="J16" s="111"/>
    </row>
    <row r="17" spans="1:10">
      <c r="A17" s="121"/>
      <c r="B17" s="333" t="s">
        <v>170</v>
      </c>
      <c r="C17" s="333"/>
      <c r="D17" s="333"/>
      <c r="E17" s="333"/>
      <c r="F17" s="334"/>
      <c r="G17" s="122"/>
      <c r="H17" s="110">
        <v>112012</v>
      </c>
      <c r="I17" s="111"/>
      <c r="J17" s="111"/>
    </row>
    <row r="18" spans="1:10" ht="30" customHeight="1">
      <c r="A18" s="123">
        <v>4</v>
      </c>
      <c r="B18" s="329" t="s">
        <v>171</v>
      </c>
      <c r="C18" s="329"/>
      <c r="D18" s="329"/>
      <c r="E18" s="329"/>
      <c r="F18" s="330"/>
      <c r="G18" s="124">
        <v>72</v>
      </c>
      <c r="H18" s="125">
        <v>11300</v>
      </c>
      <c r="I18" s="111"/>
      <c r="J18" s="111"/>
    </row>
    <row r="19" spans="1:10">
      <c r="A19" s="112"/>
      <c r="B19" s="335" t="s">
        <v>172</v>
      </c>
      <c r="C19" s="336"/>
      <c r="D19" s="336"/>
      <c r="E19" s="336"/>
      <c r="F19" s="336"/>
      <c r="G19" s="57"/>
      <c r="H19" s="126">
        <v>11301</v>
      </c>
      <c r="I19" s="111"/>
      <c r="J19" s="111"/>
    </row>
    <row r="20" spans="1:10">
      <c r="A20" s="127">
        <v>5</v>
      </c>
      <c r="B20" s="330" t="s">
        <v>173</v>
      </c>
      <c r="C20" s="337"/>
      <c r="D20" s="337"/>
      <c r="E20" s="337"/>
      <c r="F20" s="337"/>
      <c r="G20" s="128">
        <v>73</v>
      </c>
      <c r="H20" s="128">
        <v>11400</v>
      </c>
      <c r="I20" s="111"/>
      <c r="J20" s="111"/>
    </row>
    <row r="21" spans="1:10">
      <c r="A21" s="129">
        <v>6</v>
      </c>
      <c r="B21" s="330" t="s">
        <v>174</v>
      </c>
      <c r="C21" s="337"/>
      <c r="D21" s="337"/>
      <c r="E21" s="337"/>
      <c r="F21" s="337"/>
      <c r="G21" s="128">
        <v>75</v>
      </c>
      <c r="H21" s="130">
        <v>11500</v>
      </c>
      <c r="I21" s="131"/>
      <c r="J21" s="131"/>
    </row>
    <row r="22" spans="1:10">
      <c r="A22" s="127">
        <v>7</v>
      </c>
      <c r="B22" s="329" t="s">
        <v>175</v>
      </c>
      <c r="C22" s="329"/>
      <c r="D22" s="329"/>
      <c r="E22" s="329"/>
      <c r="F22" s="330"/>
      <c r="G22" s="115">
        <v>77</v>
      </c>
      <c r="H22" s="115">
        <v>11600</v>
      </c>
      <c r="I22" s="111"/>
      <c r="J22" s="111"/>
    </row>
    <row r="23" spans="1:10" ht="15.75" thickBot="1">
      <c r="A23" s="132" t="s">
        <v>176</v>
      </c>
      <c r="B23" s="321" t="s">
        <v>177</v>
      </c>
      <c r="C23" s="321"/>
      <c r="D23" s="321"/>
      <c r="E23" s="321"/>
      <c r="F23" s="321"/>
      <c r="G23" s="133"/>
      <c r="H23" s="133">
        <v>11800</v>
      </c>
      <c r="I23" s="134">
        <f>I7+I11</f>
        <v>1536</v>
      </c>
      <c r="J23" s="134">
        <f>J7+J11</f>
        <v>919</v>
      </c>
    </row>
    <row r="24" spans="1:10">
      <c r="A24" s="135"/>
      <c r="B24" s="136"/>
      <c r="C24" s="136"/>
      <c r="D24" s="136"/>
      <c r="E24" s="136"/>
      <c r="F24" s="136"/>
      <c r="G24" s="136"/>
      <c r="H24" s="136"/>
      <c r="I24" s="137"/>
      <c r="J24" s="137"/>
    </row>
    <row r="25" spans="1:10">
      <c r="A25" s="135"/>
      <c r="B25" s="136"/>
      <c r="C25" s="136"/>
      <c r="D25" s="136"/>
      <c r="E25" s="136"/>
      <c r="F25" s="136"/>
      <c r="G25" s="136"/>
      <c r="H25" s="136"/>
      <c r="I25" s="137"/>
      <c r="J25" s="137"/>
    </row>
    <row r="26" spans="1:10">
      <c r="A26" s="135"/>
      <c r="B26" s="136"/>
      <c r="C26" s="136"/>
      <c r="D26" s="136"/>
      <c r="E26" s="136"/>
      <c r="F26" s="136"/>
      <c r="G26" s="136"/>
      <c r="H26" s="136"/>
      <c r="I26" s="137"/>
      <c r="J26" s="137"/>
    </row>
    <row r="27" spans="1:10">
      <c r="A27" s="135"/>
      <c r="B27" s="136"/>
      <c r="C27" s="136"/>
      <c r="D27" s="136"/>
      <c r="E27" s="136"/>
      <c r="F27" s="136"/>
      <c r="G27" s="136"/>
      <c r="H27" s="308" t="s">
        <v>178</v>
      </c>
      <c r="I27" s="308"/>
      <c r="J27" s="137"/>
    </row>
    <row r="28" spans="1:10" ht="26.25" customHeight="1">
      <c r="A28" s="135"/>
      <c r="B28" s="136"/>
      <c r="C28" s="136"/>
      <c r="D28" s="136"/>
      <c r="E28" s="136"/>
      <c r="F28" s="136"/>
      <c r="G28" s="136"/>
      <c r="H28" s="309" t="s">
        <v>241</v>
      </c>
      <c r="I28" s="309"/>
      <c r="J28" s="137"/>
    </row>
    <row r="29" spans="1:10">
      <c r="A29" s="135"/>
      <c r="B29" s="136"/>
      <c r="C29" s="136"/>
      <c r="D29" s="136"/>
      <c r="E29" s="136"/>
      <c r="F29" s="136"/>
      <c r="G29" s="136"/>
      <c r="H29" s="136"/>
      <c r="I29" s="137"/>
      <c r="J29" s="137"/>
    </row>
    <row r="30" spans="1:10">
      <c r="A30" s="135"/>
      <c r="B30" s="136"/>
      <c r="C30" s="136"/>
      <c r="D30" s="136"/>
      <c r="E30" s="136"/>
      <c r="F30" s="136"/>
      <c r="G30" s="136"/>
      <c r="H30" s="136"/>
      <c r="I30" s="137"/>
      <c r="J30" s="137"/>
    </row>
    <row r="31" spans="1:10">
      <c r="A31" s="135"/>
      <c r="B31" s="136"/>
      <c r="C31" s="136"/>
      <c r="D31" s="136"/>
      <c r="E31" s="136"/>
      <c r="F31" s="136"/>
      <c r="G31" s="136"/>
      <c r="H31" s="136"/>
      <c r="I31" s="137"/>
      <c r="J31" s="137"/>
    </row>
    <row r="32" spans="1:10">
      <c r="A32" s="135"/>
      <c r="B32" s="136"/>
      <c r="C32" s="136"/>
      <c r="D32" s="136"/>
      <c r="E32" s="136"/>
      <c r="F32" s="136"/>
      <c r="G32" s="136"/>
      <c r="H32" s="136"/>
      <c r="I32" s="137"/>
      <c r="J32" s="137"/>
    </row>
    <row r="33" spans="1:19">
      <c r="A33" s="135"/>
      <c r="B33" s="136"/>
      <c r="C33" s="136"/>
      <c r="D33" s="136"/>
      <c r="E33" s="136"/>
      <c r="F33" s="136"/>
      <c r="G33" s="136"/>
      <c r="H33" s="136"/>
      <c r="I33" s="137"/>
      <c r="J33" s="137"/>
    </row>
    <row r="34" spans="1:19">
      <c r="A34" s="135"/>
      <c r="B34" s="136"/>
      <c r="C34" s="136"/>
      <c r="D34" s="136"/>
      <c r="E34" s="136"/>
      <c r="F34" s="136"/>
      <c r="G34" s="136"/>
      <c r="H34" s="136"/>
      <c r="I34" s="137"/>
      <c r="J34" s="137"/>
    </row>
    <row r="35" spans="1:19">
      <c r="A35" s="135"/>
      <c r="B35" s="136"/>
      <c r="C35" s="136"/>
      <c r="D35" s="136"/>
      <c r="E35" s="136"/>
      <c r="F35" s="136"/>
      <c r="G35" s="136"/>
      <c r="H35" s="136"/>
      <c r="I35" s="137"/>
      <c r="J35" s="137"/>
    </row>
    <row r="36" spans="1:19">
      <c r="A36" s="135"/>
      <c r="B36" s="136"/>
      <c r="C36" s="136"/>
      <c r="D36" s="136"/>
      <c r="E36" s="136"/>
      <c r="F36" s="136"/>
      <c r="G36" s="136"/>
      <c r="H36" s="136"/>
      <c r="I36" s="137"/>
      <c r="J36" s="137"/>
    </row>
    <row r="37" spans="1:19">
      <c r="A37" s="135"/>
      <c r="B37" s="136"/>
      <c r="C37" s="136"/>
      <c r="D37" s="136"/>
      <c r="E37" s="136"/>
      <c r="F37" s="136"/>
      <c r="G37" s="136"/>
      <c r="H37" s="136"/>
      <c r="I37" s="137"/>
      <c r="J37" s="137"/>
    </row>
    <row r="38" spans="1:19">
      <c r="A38" s="135"/>
      <c r="B38" s="136"/>
      <c r="C38" s="136"/>
      <c r="D38" s="136"/>
      <c r="E38" s="136"/>
      <c r="F38" s="136"/>
      <c r="G38" s="136"/>
      <c r="H38" s="136"/>
      <c r="I38" s="137"/>
      <c r="J38" s="137"/>
    </row>
    <row r="39" spans="1:19">
      <c r="A39" s="135"/>
      <c r="B39" s="136"/>
      <c r="C39" s="136"/>
      <c r="D39" s="136"/>
      <c r="E39" s="136"/>
      <c r="F39" s="136"/>
      <c r="G39" s="136"/>
      <c r="H39" s="136"/>
      <c r="I39" s="137"/>
      <c r="J39" s="137"/>
    </row>
    <row r="40" spans="1:19">
      <c r="A40" s="135"/>
      <c r="B40" s="136"/>
      <c r="C40" s="136"/>
      <c r="D40" s="136"/>
      <c r="E40" s="136"/>
      <c r="F40" s="136"/>
      <c r="G40" s="136"/>
      <c r="H40" s="136"/>
      <c r="I40" s="137"/>
      <c r="J40" s="137"/>
    </row>
    <row r="41" spans="1:19" s="221" customFormat="1">
      <c r="A41" s="223"/>
      <c r="B41" s="136"/>
      <c r="C41" s="136"/>
      <c r="D41" s="136"/>
      <c r="E41" s="136"/>
      <c r="F41" s="136"/>
      <c r="G41" s="136"/>
      <c r="H41" s="136"/>
      <c r="I41" s="137"/>
      <c r="J41" s="137"/>
    </row>
    <row r="42" spans="1:19" ht="15.75" customHeight="1" thickBot="1">
      <c r="A42" s="103"/>
      <c r="B42" s="1"/>
      <c r="C42" s="103"/>
      <c r="D42" s="103"/>
      <c r="E42" s="103"/>
      <c r="F42" s="103"/>
      <c r="G42" s="103"/>
      <c r="H42" s="1" t="s">
        <v>179</v>
      </c>
      <c r="O42" s="229"/>
      <c r="P42" s="230"/>
      <c r="Q42" s="231" t="s">
        <v>262</v>
      </c>
      <c r="R42" s="230"/>
      <c r="S42" s="231" t="s">
        <v>122</v>
      </c>
    </row>
    <row r="43" spans="1:19" ht="24.75" customHeight="1">
      <c r="A43" s="322" t="s">
        <v>151</v>
      </c>
      <c r="B43" s="323"/>
      <c r="C43" s="323"/>
      <c r="D43" s="323"/>
      <c r="E43" s="323"/>
      <c r="F43" s="323"/>
      <c r="G43" s="323"/>
      <c r="H43" s="323"/>
      <c r="I43" s="323"/>
      <c r="O43" s="232" t="s">
        <v>134</v>
      </c>
      <c r="P43" s="233"/>
      <c r="Q43" s="234">
        <v>8088097</v>
      </c>
      <c r="R43" s="233"/>
      <c r="S43" s="234">
        <v>5629374</v>
      </c>
    </row>
    <row r="44" spans="1:19" ht="31.5" customHeight="1" thickBot="1">
      <c r="A44" s="138"/>
      <c r="B44" s="324" t="s">
        <v>180</v>
      </c>
      <c r="C44" s="325"/>
      <c r="D44" s="325"/>
      <c r="E44" s="325"/>
      <c r="F44" s="326"/>
      <c r="G44" s="139" t="s">
        <v>153</v>
      </c>
      <c r="H44" s="139" t="s">
        <v>154</v>
      </c>
      <c r="I44" s="140" t="s">
        <v>330</v>
      </c>
      <c r="J44" s="140" t="s">
        <v>238</v>
      </c>
      <c r="O44" s="232" t="s">
        <v>135</v>
      </c>
      <c r="P44" s="233"/>
      <c r="Q44" s="234">
        <v>658748</v>
      </c>
      <c r="R44" s="233"/>
      <c r="S44" s="234">
        <v>595052</v>
      </c>
    </row>
    <row r="45" spans="1:19">
      <c r="A45" s="141">
        <v>1</v>
      </c>
      <c r="B45" s="327" t="s">
        <v>181</v>
      </c>
      <c r="C45" s="328"/>
      <c r="D45" s="328"/>
      <c r="E45" s="328"/>
      <c r="F45" s="328"/>
      <c r="G45" s="142">
        <v>60</v>
      </c>
      <c r="H45" s="142">
        <v>12100</v>
      </c>
      <c r="I45" s="143">
        <f>I46</f>
        <v>0</v>
      </c>
      <c r="J45" s="143">
        <f>J46</f>
        <v>0</v>
      </c>
      <c r="O45" s="235" t="s">
        <v>113</v>
      </c>
      <c r="P45" s="230"/>
      <c r="Q45" s="236">
        <v>8746845</v>
      </c>
      <c r="R45" s="230"/>
      <c r="S45" s="236">
        <v>6224426</v>
      </c>
    </row>
    <row r="46" spans="1:19">
      <c r="A46" s="144" t="s">
        <v>182</v>
      </c>
      <c r="B46" s="315" t="s">
        <v>183</v>
      </c>
      <c r="C46" s="315" t="s">
        <v>184</v>
      </c>
      <c r="D46" s="315"/>
      <c r="E46" s="315"/>
      <c r="F46" s="315"/>
      <c r="G46" s="145" t="s">
        <v>185</v>
      </c>
      <c r="H46" s="145">
        <v>12101</v>
      </c>
      <c r="I46" s="146"/>
      <c r="J46" s="146"/>
      <c r="O46" s="237"/>
      <c r="P46" s="237"/>
      <c r="Q46" s="237"/>
      <c r="R46" s="237"/>
      <c r="S46" s="237"/>
    </row>
    <row r="47" spans="1:19">
      <c r="A47" s="144" t="s">
        <v>159</v>
      </c>
      <c r="B47" s="315" t="s">
        <v>186</v>
      </c>
      <c r="C47" s="315" t="s">
        <v>184</v>
      </c>
      <c r="D47" s="315"/>
      <c r="E47" s="315"/>
      <c r="F47" s="315"/>
      <c r="G47" s="145"/>
      <c r="H47" s="147">
        <v>12102</v>
      </c>
      <c r="I47" s="146"/>
      <c r="J47" s="146"/>
      <c r="O47" s="237"/>
      <c r="P47" s="237"/>
      <c r="Q47" s="237"/>
      <c r="R47" s="237"/>
      <c r="S47" s="237"/>
    </row>
    <row r="48" spans="1:19">
      <c r="A48" s="144" t="s">
        <v>161</v>
      </c>
      <c r="B48" s="315" t="s">
        <v>187</v>
      </c>
      <c r="C48" s="315" t="s">
        <v>184</v>
      </c>
      <c r="D48" s="315"/>
      <c r="E48" s="315"/>
      <c r="F48" s="315"/>
      <c r="G48" s="145" t="s">
        <v>188</v>
      </c>
      <c r="H48" s="145">
        <v>12103</v>
      </c>
      <c r="I48" s="146"/>
      <c r="J48" s="146"/>
      <c r="O48" s="235"/>
      <c r="P48" s="238"/>
      <c r="Q48" s="231">
        <v>2012</v>
      </c>
      <c r="R48" s="239"/>
      <c r="S48" s="231">
        <v>2011</v>
      </c>
    </row>
    <row r="49" spans="1:19">
      <c r="A49" s="144" t="s">
        <v>189</v>
      </c>
      <c r="B49" s="317" t="s">
        <v>190</v>
      </c>
      <c r="C49" s="315" t="s">
        <v>184</v>
      </c>
      <c r="D49" s="315"/>
      <c r="E49" s="315"/>
      <c r="F49" s="315"/>
      <c r="G49" s="145"/>
      <c r="H49" s="147">
        <v>12104</v>
      </c>
      <c r="I49" s="146"/>
      <c r="J49" s="146"/>
      <c r="O49" s="240" t="s">
        <v>318</v>
      </c>
      <c r="P49" s="241"/>
      <c r="Q49" s="242">
        <v>468142</v>
      </c>
      <c r="R49" s="243"/>
      <c r="S49" s="242">
        <v>606546</v>
      </c>
    </row>
    <row r="50" spans="1:19">
      <c r="A50" s="144" t="s">
        <v>191</v>
      </c>
      <c r="B50" s="315" t="s">
        <v>192</v>
      </c>
      <c r="C50" s="315" t="s">
        <v>184</v>
      </c>
      <c r="D50" s="315"/>
      <c r="E50" s="315"/>
      <c r="F50" s="315"/>
      <c r="G50" s="145" t="s">
        <v>193</v>
      </c>
      <c r="H50" s="147">
        <v>12105</v>
      </c>
      <c r="I50" s="146"/>
      <c r="J50" s="146"/>
      <c r="O50" s="240" t="s">
        <v>319</v>
      </c>
      <c r="P50" s="241"/>
      <c r="Q50" s="242">
        <v>418814</v>
      </c>
      <c r="R50" s="243"/>
      <c r="S50" s="242">
        <v>32700</v>
      </c>
    </row>
    <row r="51" spans="1:19">
      <c r="A51" s="148">
        <v>2</v>
      </c>
      <c r="B51" s="319" t="s">
        <v>194</v>
      </c>
      <c r="C51" s="319"/>
      <c r="D51" s="319"/>
      <c r="E51" s="319"/>
      <c r="F51" s="319"/>
      <c r="G51" s="149">
        <v>64</v>
      </c>
      <c r="H51" s="149">
        <v>12200</v>
      </c>
      <c r="I51" s="150">
        <f>I52+I53</f>
        <v>8746</v>
      </c>
      <c r="J51" s="150">
        <f>J52+J53+J54</f>
        <v>6224</v>
      </c>
      <c r="O51" s="240" t="s">
        <v>320</v>
      </c>
      <c r="P51" s="241"/>
      <c r="Q51" s="242">
        <v>703886</v>
      </c>
      <c r="R51" s="243"/>
      <c r="S51" s="244" t="s">
        <v>125</v>
      </c>
    </row>
    <row r="52" spans="1:19">
      <c r="A52" s="151" t="s">
        <v>195</v>
      </c>
      <c r="B52" s="319" t="s">
        <v>196</v>
      </c>
      <c r="C52" s="318"/>
      <c r="D52" s="318"/>
      <c r="E52" s="318"/>
      <c r="F52" s="318"/>
      <c r="G52" s="147">
        <v>641</v>
      </c>
      <c r="H52" s="147">
        <v>12201</v>
      </c>
      <c r="I52" s="146">
        <v>8088</v>
      </c>
      <c r="J52" s="146">
        <v>5629</v>
      </c>
      <c r="O52" s="240" t="s">
        <v>136</v>
      </c>
      <c r="P52" s="241"/>
      <c r="Q52" s="244" t="s">
        <v>125</v>
      </c>
      <c r="R52" s="243"/>
      <c r="S52" s="242">
        <v>34700</v>
      </c>
    </row>
    <row r="53" spans="1:19">
      <c r="A53" s="151" t="s">
        <v>197</v>
      </c>
      <c r="B53" s="318" t="s">
        <v>198</v>
      </c>
      <c r="C53" s="318"/>
      <c r="D53" s="318"/>
      <c r="E53" s="318"/>
      <c r="F53" s="318"/>
      <c r="G53" s="147">
        <v>644</v>
      </c>
      <c r="H53" s="147">
        <v>12202</v>
      </c>
      <c r="I53" s="146">
        <v>658</v>
      </c>
      <c r="J53" s="146">
        <v>595</v>
      </c>
      <c r="O53" s="240" t="s">
        <v>321</v>
      </c>
      <c r="P53" s="241"/>
      <c r="Q53" s="242">
        <v>346200</v>
      </c>
      <c r="R53" s="243"/>
      <c r="S53" s="244" t="s">
        <v>125</v>
      </c>
    </row>
    <row r="54" spans="1:19">
      <c r="A54" s="151" t="s">
        <v>166</v>
      </c>
      <c r="B54" s="318" t="s">
        <v>199</v>
      </c>
      <c r="C54" s="318"/>
      <c r="D54" s="318"/>
      <c r="E54" s="318"/>
      <c r="F54" s="318"/>
      <c r="G54" s="147"/>
      <c r="H54" s="147"/>
      <c r="I54" s="146"/>
      <c r="J54" s="146"/>
      <c r="O54" s="240" t="s">
        <v>322</v>
      </c>
      <c r="P54" s="241"/>
      <c r="Q54" s="242">
        <v>24141</v>
      </c>
      <c r="R54" s="243"/>
      <c r="S54" s="244" t="s">
        <v>125</v>
      </c>
    </row>
    <row r="55" spans="1:19">
      <c r="A55" s="148">
        <v>3</v>
      </c>
      <c r="B55" s="319" t="s">
        <v>200</v>
      </c>
      <c r="C55" s="319"/>
      <c r="D55" s="319"/>
      <c r="E55" s="319"/>
      <c r="F55" s="319"/>
      <c r="G55" s="149">
        <v>68</v>
      </c>
      <c r="H55" s="149">
        <v>12300</v>
      </c>
      <c r="I55" s="150">
        <v>203</v>
      </c>
      <c r="J55" s="150">
        <v>160</v>
      </c>
      <c r="O55" s="240" t="s">
        <v>323</v>
      </c>
      <c r="P55" s="241"/>
      <c r="Q55" s="242">
        <v>117135</v>
      </c>
      <c r="R55" s="243"/>
      <c r="S55" s="242">
        <v>39337</v>
      </c>
    </row>
    <row r="56" spans="1:19">
      <c r="A56" s="148">
        <v>4</v>
      </c>
      <c r="B56" s="319" t="s">
        <v>201</v>
      </c>
      <c r="C56" s="319"/>
      <c r="D56" s="319"/>
      <c r="E56" s="319"/>
      <c r="F56" s="319"/>
      <c r="G56" s="149">
        <v>61</v>
      </c>
      <c r="H56" s="149">
        <v>12400</v>
      </c>
      <c r="I56" s="150">
        <f>I57+I58+I59+I60+I61+I62+I63+I64+I65+I66+I67+I68+I71</f>
        <v>2613.4</v>
      </c>
      <c r="J56" s="150">
        <f>J57+J58+J59+J60+J61+J62+J63+J64+J65+J66+J67+J68+J71</f>
        <v>1539</v>
      </c>
      <c r="O56" s="240" t="s">
        <v>137</v>
      </c>
      <c r="P56" s="241"/>
      <c r="Q56" s="242">
        <v>9600</v>
      </c>
      <c r="R56" s="243"/>
      <c r="S56" s="242">
        <v>70140</v>
      </c>
    </row>
    <row r="57" spans="1:19">
      <c r="A57" s="151" t="s">
        <v>156</v>
      </c>
      <c r="B57" s="320" t="s">
        <v>242</v>
      </c>
      <c r="C57" s="320"/>
      <c r="D57" s="320"/>
      <c r="E57" s="320"/>
      <c r="F57" s="320"/>
      <c r="G57" s="145"/>
      <c r="H57" s="145">
        <v>12401</v>
      </c>
      <c r="I57" s="146">
        <v>468</v>
      </c>
      <c r="J57" s="146">
        <v>607</v>
      </c>
      <c r="O57" s="240" t="s">
        <v>138</v>
      </c>
      <c r="P57" s="241"/>
      <c r="Q57" s="242">
        <v>12216</v>
      </c>
      <c r="R57" s="243"/>
      <c r="S57" s="242">
        <v>292755</v>
      </c>
    </row>
    <row r="58" spans="1:19">
      <c r="A58" s="151" t="s">
        <v>165</v>
      </c>
      <c r="B58" s="320" t="s">
        <v>202</v>
      </c>
      <c r="C58" s="320"/>
      <c r="D58" s="320"/>
      <c r="E58" s="320"/>
      <c r="F58" s="320"/>
      <c r="G58" s="152">
        <v>611</v>
      </c>
      <c r="H58" s="145">
        <v>12402</v>
      </c>
      <c r="I58" s="150"/>
      <c r="J58" s="150"/>
      <c r="O58" s="240" t="s">
        <v>139</v>
      </c>
      <c r="P58" s="241"/>
      <c r="Q58" s="242">
        <v>100000</v>
      </c>
      <c r="R58" s="243"/>
      <c r="S58" s="242">
        <v>130000</v>
      </c>
    </row>
    <row r="59" spans="1:19">
      <c r="A59" s="151" t="s">
        <v>166</v>
      </c>
      <c r="B59" s="320" t="s">
        <v>203</v>
      </c>
      <c r="C59" s="320"/>
      <c r="D59" s="320"/>
      <c r="E59" s="320"/>
      <c r="F59" s="320"/>
      <c r="G59" s="145">
        <v>613</v>
      </c>
      <c r="H59" s="145">
        <v>12403</v>
      </c>
      <c r="I59" s="150"/>
      <c r="J59" s="150"/>
      <c r="O59" s="240" t="s">
        <v>140</v>
      </c>
      <c r="P59" s="241"/>
      <c r="Q59" s="242">
        <v>29440</v>
      </c>
      <c r="R59" s="243"/>
      <c r="S59" s="242">
        <v>164679</v>
      </c>
    </row>
    <row r="60" spans="1:19">
      <c r="A60" s="151" t="s">
        <v>204</v>
      </c>
      <c r="B60" s="320" t="s">
        <v>205</v>
      </c>
      <c r="C60" s="320"/>
      <c r="D60" s="320"/>
      <c r="E60" s="320"/>
      <c r="F60" s="320"/>
      <c r="G60" s="152">
        <v>615</v>
      </c>
      <c r="H60" s="145">
        <v>12404</v>
      </c>
      <c r="I60" s="153">
        <v>10</v>
      </c>
      <c r="J60" s="153">
        <v>70</v>
      </c>
      <c r="O60" s="240" t="s">
        <v>324</v>
      </c>
      <c r="P60" s="241"/>
      <c r="Q60" s="242">
        <v>204140</v>
      </c>
      <c r="R60" s="243"/>
      <c r="S60" s="242">
        <v>94013</v>
      </c>
    </row>
    <row r="61" spans="1:19">
      <c r="A61" s="151" t="s">
        <v>206</v>
      </c>
      <c r="B61" s="320" t="s">
        <v>207</v>
      </c>
      <c r="C61" s="320"/>
      <c r="D61" s="320"/>
      <c r="E61" s="320"/>
      <c r="F61" s="320"/>
      <c r="G61" s="152">
        <v>616</v>
      </c>
      <c r="H61" s="145">
        <v>12405</v>
      </c>
      <c r="I61" s="150">
        <v>4.4000000000000004</v>
      </c>
      <c r="J61" s="150"/>
      <c r="O61" s="240" t="s">
        <v>141</v>
      </c>
      <c r="P61" s="241"/>
      <c r="Q61" s="242">
        <v>117086</v>
      </c>
      <c r="R61" s="243"/>
      <c r="S61" s="242">
        <v>74876</v>
      </c>
    </row>
    <row r="62" spans="1:19">
      <c r="A62" s="151" t="s">
        <v>208</v>
      </c>
      <c r="B62" s="320" t="s">
        <v>243</v>
      </c>
      <c r="C62" s="320"/>
      <c r="D62" s="320"/>
      <c r="E62" s="320"/>
      <c r="F62" s="320"/>
      <c r="G62" s="152">
        <v>617</v>
      </c>
      <c r="H62" s="145">
        <v>12406</v>
      </c>
      <c r="I62" s="150">
        <v>29</v>
      </c>
      <c r="J62" s="150">
        <v>165</v>
      </c>
      <c r="O62" s="240" t="s">
        <v>142</v>
      </c>
      <c r="P62" s="241"/>
      <c r="Q62" s="244" t="s">
        <v>125</v>
      </c>
      <c r="R62" s="243"/>
      <c r="S62" s="242">
        <v>6750</v>
      </c>
    </row>
    <row r="63" spans="1:19">
      <c r="A63" s="151" t="s">
        <v>209</v>
      </c>
      <c r="B63" s="315" t="s">
        <v>210</v>
      </c>
      <c r="C63" s="315" t="s">
        <v>184</v>
      </c>
      <c r="D63" s="315"/>
      <c r="E63" s="315"/>
      <c r="F63" s="315"/>
      <c r="G63" s="152">
        <v>618</v>
      </c>
      <c r="H63" s="145">
        <v>12407</v>
      </c>
      <c r="I63" s="150">
        <f>204+117+100+14+703+346</f>
        <v>1484</v>
      </c>
      <c r="J63" s="150">
        <f>130+75+7+94</f>
        <v>306</v>
      </c>
      <c r="O63" s="240" t="s">
        <v>143</v>
      </c>
      <c r="P63" s="241"/>
      <c r="Q63" s="242">
        <v>25620</v>
      </c>
      <c r="R63" s="243"/>
      <c r="S63" s="242">
        <v>26320</v>
      </c>
    </row>
    <row r="64" spans="1:19">
      <c r="A64" s="151" t="s">
        <v>211</v>
      </c>
      <c r="B64" s="315" t="s">
        <v>212</v>
      </c>
      <c r="C64" s="315"/>
      <c r="D64" s="315"/>
      <c r="E64" s="315"/>
      <c r="F64" s="315"/>
      <c r="G64" s="152">
        <v>623</v>
      </c>
      <c r="H64" s="145">
        <v>12408</v>
      </c>
      <c r="I64" s="150"/>
      <c r="J64" s="150">
        <v>250</v>
      </c>
      <c r="O64" s="240" t="s">
        <v>144</v>
      </c>
      <c r="P64" s="241"/>
      <c r="Q64" s="244" t="s">
        <v>125</v>
      </c>
      <c r="R64" s="243"/>
      <c r="S64" s="242">
        <v>15000</v>
      </c>
    </row>
    <row r="65" spans="1:19">
      <c r="A65" s="151" t="s">
        <v>213</v>
      </c>
      <c r="B65" s="315" t="s">
        <v>214</v>
      </c>
      <c r="C65" s="315"/>
      <c r="D65" s="315"/>
      <c r="E65" s="315"/>
      <c r="F65" s="315"/>
      <c r="G65" s="152">
        <v>624</v>
      </c>
      <c r="H65" s="145">
        <v>12409</v>
      </c>
      <c r="I65" s="150"/>
      <c r="J65" s="150"/>
      <c r="O65" s="240" t="s">
        <v>145</v>
      </c>
      <c r="P65" s="241"/>
      <c r="Q65" s="242">
        <v>81636</v>
      </c>
      <c r="R65" s="243"/>
      <c r="S65" s="242">
        <v>34327</v>
      </c>
    </row>
    <row r="66" spans="1:19">
      <c r="A66" s="151" t="s">
        <v>215</v>
      </c>
      <c r="B66" s="315" t="s">
        <v>216</v>
      </c>
      <c r="C66" s="315"/>
      <c r="D66" s="315"/>
      <c r="E66" s="315"/>
      <c r="F66" s="315"/>
      <c r="G66" s="152">
        <v>625</v>
      </c>
      <c r="H66" s="145">
        <v>12410</v>
      </c>
      <c r="I66" s="150">
        <v>419</v>
      </c>
      <c r="J66" s="150">
        <f>33+35</f>
        <v>68</v>
      </c>
      <c r="O66" s="240" t="s">
        <v>146</v>
      </c>
      <c r="P66" s="241"/>
      <c r="Q66" s="244" t="s">
        <v>125</v>
      </c>
      <c r="R66" s="243"/>
      <c r="S66" s="242">
        <v>82500</v>
      </c>
    </row>
    <row r="67" spans="1:19">
      <c r="A67" s="151" t="s">
        <v>217</v>
      </c>
      <c r="B67" s="315" t="s">
        <v>218</v>
      </c>
      <c r="C67" s="315"/>
      <c r="D67" s="315"/>
      <c r="E67" s="315"/>
      <c r="F67" s="315"/>
      <c r="G67" s="152">
        <v>626</v>
      </c>
      <c r="H67" s="145">
        <v>12411</v>
      </c>
      <c r="I67" s="150">
        <v>117</v>
      </c>
      <c r="J67" s="150">
        <v>39</v>
      </c>
      <c r="O67" s="240" t="s">
        <v>325</v>
      </c>
      <c r="P67" s="241"/>
      <c r="Q67" s="242">
        <v>4432</v>
      </c>
      <c r="R67" s="243"/>
      <c r="S67" s="244" t="s">
        <v>125</v>
      </c>
    </row>
    <row r="68" spans="1:19">
      <c r="A68" s="154" t="s">
        <v>219</v>
      </c>
      <c r="B68" s="315" t="s">
        <v>220</v>
      </c>
      <c r="C68" s="315"/>
      <c r="D68" s="315"/>
      <c r="E68" s="315"/>
      <c r="F68" s="315"/>
      <c r="G68" s="152">
        <v>627</v>
      </c>
      <c r="H68" s="145">
        <v>12412</v>
      </c>
      <c r="I68" s="150"/>
      <c r="J68" s="150"/>
      <c r="O68" s="240" t="s">
        <v>326</v>
      </c>
      <c r="P68" s="241"/>
      <c r="Q68" s="242">
        <v>7400</v>
      </c>
      <c r="R68" s="243"/>
      <c r="S68" s="242">
        <v>3800</v>
      </c>
    </row>
    <row r="69" spans="1:19">
      <c r="A69" s="151"/>
      <c r="B69" s="316" t="s">
        <v>221</v>
      </c>
      <c r="C69" s="316"/>
      <c r="D69" s="316"/>
      <c r="E69" s="316"/>
      <c r="F69" s="316"/>
      <c r="G69" s="152">
        <v>6271</v>
      </c>
      <c r="H69" s="152">
        <v>124121</v>
      </c>
      <c r="I69" s="150"/>
      <c r="J69" s="150"/>
      <c r="O69" s="235" t="s">
        <v>327</v>
      </c>
      <c r="P69" s="241"/>
      <c r="Q69" s="236">
        <v>2669888</v>
      </c>
      <c r="R69" s="243"/>
      <c r="S69" s="236">
        <v>1708443</v>
      </c>
    </row>
    <row r="70" spans="1:19">
      <c r="A70" s="151"/>
      <c r="B70" s="316" t="s">
        <v>222</v>
      </c>
      <c r="C70" s="316"/>
      <c r="D70" s="316"/>
      <c r="E70" s="316"/>
      <c r="F70" s="316"/>
      <c r="G70" s="152">
        <v>6272</v>
      </c>
      <c r="H70" s="152">
        <v>124122</v>
      </c>
      <c r="I70" s="150"/>
      <c r="J70" s="150"/>
      <c r="O70" s="237"/>
      <c r="P70" s="237"/>
      <c r="Q70" s="237"/>
      <c r="R70" s="237"/>
      <c r="S70" s="237"/>
    </row>
    <row r="71" spans="1:19">
      <c r="A71" s="151" t="s">
        <v>223</v>
      </c>
      <c r="B71" s="315" t="s">
        <v>224</v>
      </c>
      <c r="C71" s="315"/>
      <c r="D71" s="315"/>
      <c r="E71" s="315"/>
      <c r="F71" s="315"/>
      <c r="G71" s="152">
        <v>628</v>
      </c>
      <c r="H71" s="152">
        <v>12413</v>
      </c>
      <c r="I71" s="150">
        <v>82</v>
      </c>
      <c r="J71" s="150">
        <v>34</v>
      </c>
      <c r="O71" s="237"/>
      <c r="P71" s="237"/>
      <c r="Q71" s="237"/>
      <c r="R71" s="237"/>
      <c r="S71" s="237"/>
    </row>
    <row r="72" spans="1:19">
      <c r="A72" s="148">
        <v>5</v>
      </c>
      <c r="B72" s="317" t="s">
        <v>225</v>
      </c>
      <c r="C72" s="315"/>
      <c r="D72" s="315"/>
      <c r="E72" s="315"/>
      <c r="F72" s="315"/>
      <c r="G72" s="155">
        <v>63</v>
      </c>
      <c r="H72" s="155">
        <v>12500</v>
      </c>
      <c r="I72" s="150">
        <f>SUM(I73:I77)</f>
        <v>33.4</v>
      </c>
      <c r="J72" s="150">
        <f>SUM(J73:J77)</f>
        <v>127.8</v>
      </c>
      <c r="O72" s="237"/>
      <c r="P72" s="237"/>
      <c r="Q72" s="237"/>
      <c r="R72" s="237"/>
      <c r="S72" s="237"/>
    </row>
    <row r="73" spans="1:19">
      <c r="A73" s="151" t="s">
        <v>156</v>
      </c>
      <c r="B73" s="315" t="s">
        <v>226</v>
      </c>
      <c r="C73" s="315"/>
      <c r="D73" s="315"/>
      <c r="E73" s="315"/>
      <c r="F73" s="315"/>
      <c r="G73" s="152">
        <v>632</v>
      </c>
      <c r="H73" s="152">
        <v>12501</v>
      </c>
      <c r="I73" s="150"/>
      <c r="J73" s="150"/>
      <c r="O73" s="237"/>
      <c r="P73" s="237"/>
      <c r="Q73" s="237"/>
      <c r="R73" s="237"/>
      <c r="S73" s="237"/>
    </row>
    <row r="74" spans="1:19">
      <c r="A74" s="151" t="s">
        <v>165</v>
      </c>
      <c r="B74" s="315" t="s">
        <v>227</v>
      </c>
      <c r="C74" s="315"/>
      <c r="D74" s="315"/>
      <c r="E74" s="315"/>
      <c r="F74" s="315"/>
      <c r="G74" s="152">
        <v>633</v>
      </c>
      <c r="H74" s="152">
        <v>12502</v>
      </c>
      <c r="I74" s="150"/>
      <c r="J74" s="150"/>
      <c r="O74" s="237"/>
      <c r="P74" s="237"/>
      <c r="Q74" s="237"/>
      <c r="R74" s="237"/>
      <c r="S74" s="237"/>
    </row>
    <row r="75" spans="1:19">
      <c r="A75" s="151" t="s">
        <v>166</v>
      </c>
      <c r="B75" s="315" t="s">
        <v>228</v>
      </c>
      <c r="C75" s="315"/>
      <c r="D75" s="315"/>
      <c r="E75" s="315"/>
      <c r="F75" s="315"/>
      <c r="G75" s="152">
        <v>634</v>
      </c>
      <c r="H75" s="152">
        <v>12503</v>
      </c>
      <c r="I75" s="150">
        <v>26</v>
      </c>
      <c r="J75" s="150">
        <f>83+26</f>
        <v>109</v>
      </c>
      <c r="O75" s="237"/>
      <c r="P75" s="237"/>
      <c r="Q75" s="237"/>
      <c r="R75" s="237"/>
      <c r="S75" s="237"/>
    </row>
    <row r="76" spans="1:19">
      <c r="A76" s="151" t="s">
        <v>204</v>
      </c>
      <c r="B76" s="315" t="s">
        <v>229</v>
      </c>
      <c r="C76" s="315"/>
      <c r="D76" s="315"/>
      <c r="E76" s="315"/>
      <c r="F76" s="315"/>
      <c r="G76" s="152" t="s">
        <v>230</v>
      </c>
      <c r="H76" s="152">
        <v>12504</v>
      </c>
      <c r="I76" s="150">
        <v>7.4</v>
      </c>
      <c r="J76" s="150">
        <v>3.8</v>
      </c>
      <c r="O76" s="237"/>
      <c r="P76" s="237"/>
      <c r="Q76" s="237"/>
      <c r="R76" s="237"/>
      <c r="S76" s="237"/>
    </row>
    <row r="77" spans="1:19">
      <c r="A77" s="151" t="s">
        <v>206</v>
      </c>
      <c r="B77" s="315" t="s">
        <v>231</v>
      </c>
      <c r="C77" s="315"/>
      <c r="D77" s="315"/>
      <c r="E77" s="315"/>
      <c r="F77" s="315"/>
      <c r="G77" s="152"/>
      <c r="H77" s="152"/>
      <c r="I77" s="150"/>
      <c r="J77" s="150">
        <v>15</v>
      </c>
      <c r="O77" s="237"/>
      <c r="P77" s="237"/>
      <c r="Q77" s="237"/>
      <c r="R77" s="237"/>
      <c r="S77" s="237"/>
    </row>
    <row r="78" spans="1:19">
      <c r="A78" s="148">
        <v>6</v>
      </c>
      <c r="B78" s="310" t="s">
        <v>232</v>
      </c>
      <c r="C78" s="311"/>
      <c r="D78" s="311"/>
      <c r="E78" s="311"/>
      <c r="F78" s="312"/>
      <c r="G78" s="152"/>
      <c r="H78" s="152"/>
      <c r="I78" s="150">
        <v>12</v>
      </c>
      <c r="J78" s="150">
        <v>42</v>
      </c>
      <c r="O78" s="237"/>
      <c r="P78" s="237"/>
      <c r="Q78" s="237"/>
      <c r="R78" s="237"/>
      <c r="S78" s="237"/>
    </row>
    <row r="79" spans="1:19">
      <c r="A79" s="148">
        <v>7</v>
      </c>
      <c r="B79" s="310" t="s">
        <v>240</v>
      </c>
      <c r="C79" s="311"/>
      <c r="D79" s="311"/>
      <c r="E79" s="311"/>
      <c r="F79" s="312"/>
      <c r="G79" s="152"/>
      <c r="H79" s="152"/>
      <c r="I79" s="150">
        <v>0</v>
      </c>
      <c r="J79" s="150">
        <v>283</v>
      </c>
      <c r="O79" s="237"/>
      <c r="P79" s="237"/>
      <c r="Q79" s="237"/>
      <c r="R79" s="237"/>
      <c r="S79" s="237"/>
    </row>
    <row r="80" spans="1:19">
      <c r="A80" s="156">
        <v>8</v>
      </c>
      <c r="B80" s="310" t="s">
        <v>233</v>
      </c>
      <c r="C80" s="311"/>
      <c r="D80" s="311"/>
      <c r="E80" s="311"/>
      <c r="F80" s="312"/>
      <c r="G80" s="157"/>
      <c r="H80" s="157"/>
      <c r="I80" s="158"/>
      <c r="J80" s="158"/>
      <c r="O80" s="237"/>
      <c r="P80" s="237"/>
      <c r="Q80" s="237"/>
      <c r="R80" s="237"/>
      <c r="S80" s="237"/>
    </row>
    <row r="81" spans="1:19">
      <c r="A81" s="156">
        <v>9</v>
      </c>
      <c r="B81" s="310" t="s">
        <v>333</v>
      </c>
      <c r="C81" s="311"/>
      <c r="D81" s="311"/>
      <c r="E81" s="311"/>
      <c r="F81" s="312"/>
      <c r="G81" s="157"/>
      <c r="H81" s="157"/>
      <c r="I81" s="158"/>
      <c r="J81" s="158"/>
      <c r="O81" s="237"/>
      <c r="P81" s="237"/>
      <c r="Q81" s="237"/>
      <c r="R81" s="237"/>
      <c r="S81" s="237"/>
    </row>
    <row r="82" spans="1:19" ht="15.75" thickBot="1">
      <c r="A82" s="159" t="s">
        <v>234</v>
      </c>
      <c r="B82" s="313" t="s">
        <v>235</v>
      </c>
      <c r="C82" s="313"/>
      <c r="D82" s="313"/>
      <c r="E82" s="313"/>
      <c r="F82" s="313"/>
      <c r="G82" s="160"/>
      <c r="H82" s="160">
        <v>12600</v>
      </c>
      <c r="I82" s="161">
        <f>I45+I51+I56+I55+I72+I79+I80+I81+I78</f>
        <v>11607.8</v>
      </c>
      <c r="J82" s="161">
        <f>J45+J51+J56+J55+J72+J79+J80+J81+J78</f>
        <v>8375.7999999999993</v>
      </c>
      <c r="O82" s="237"/>
      <c r="P82" s="237"/>
      <c r="Q82" s="237"/>
      <c r="R82" s="237"/>
      <c r="S82" s="237"/>
    </row>
    <row r="83" spans="1:19" ht="18" customHeight="1">
      <c r="A83" s="162"/>
      <c r="B83" s="163" t="s">
        <v>236</v>
      </c>
      <c r="C83" s="164"/>
      <c r="D83" s="164"/>
      <c r="E83" s="164"/>
      <c r="F83" s="164"/>
      <c r="G83" s="164"/>
      <c r="H83" s="164"/>
      <c r="I83" s="165" t="s">
        <v>330</v>
      </c>
      <c r="J83" s="165" t="s">
        <v>238</v>
      </c>
      <c r="O83" s="237"/>
      <c r="P83" s="237"/>
      <c r="Q83" s="237"/>
      <c r="R83" s="237"/>
      <c r="S83" s="237"/>
    </row>
    <row r="84" spans="1:19">
      <c r="A84" s="166">
        <v>1</v>
      </c>
      <c r="B84" s="314" t="s">
        <v>237</v>
      </c>
      <c r="C84" s="314"/>
      <c r="D84" s="314"/>
      <c r="E84" s="314"/>
      <c r="F84" s="314"/>
      <c r="G84" s="155"/>
      <c r="H84" s="155"/>
      <c r="I84" s="167">
        <v>6</v>
      </c>
      <c r="J84" s="167">
        <v>7</v>
      </c>
      <c r="O84" s="237"/>
      <c r="P84" s="237"/>
      <c r="Q84" s="237"/>
      <c r="R84" s="237"/>
      <c r="S84" s="237"/>
    </row>
    <row r="85" spans="1:19">
      <c r="A85" s="36"/>
      <c r="B85" s="36"/>
      <c r="C85" s="36"/>
      <c r="D85" s="36"/>
      <c r="E85" s="36"/>
      <c r="F85" s="36"/>
      <c r="G85" s="36"/>
      <c r="H85" s="36"/>
      <c r="I85" s="308" t="s">
        <v>178</v>
      </c>
      <c r="J85" s="308"/>
      <c r="O85" s="237"/>
      <c r="P85" s="237"/>
      <c r="Q85" s="237"/>
      <c r="R85" s="237"/>
      <c r="S85" s="237"/>
    </row>
    <row r="86" spans="1:19">
      <c r="A86" s="103"/>
      <c r="B86" s="103"/>
      <c r="C86" s="103"/>
      <c r="D86" s="103"/>
      <c r="E86" s="103"/>
      <c r="F86" s="103"/>
      <c r="G86" s="103"/>
      <c r="H86" s="103"/>
      <c r="I86" s="309" t="s">
        <v>241</v>
      </c>
      <c r="J86" s="309"/>
      <c r="O86" s="237"/>
      <c r="P86" s="237"/>
      <c r="Q86" s="237"/>
      <c r="R86" s="237"/>
      <c r="S86" s="237"/>
    </row>
    <row r="87" spans="1:19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O87" s="237"/>
      <c r="P87" s="237"/>
      <c r="Q87" s="237"/>
      <c r="R87" s="237"/>
      <c r="S87" s="237"/>
    </row>
    <row r="88" spans="1:19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O88" s="237"/>
      <c r="P88" s="237"/>
      <c r="Q88" s="237"/>
      <c r="R88" s="237"/>
      <c r="S88" s="237"/>
    </row>
    <row r="89" spans="1:19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O89" s="237"/>
      <c r="P89" s="237"/>
      <c r="Q89" s="237"/>
      <c r="R89" s="237"/>
      <c r="S89" s="237"/>
    </row>
    <row r="90" spans="1:19">
      <c r="A90" s="103"/>
      <c r="B90" s="168"/>
      <c r="C90" s="103"/>
      <c r="D90" s="103"/>
      <c r="E90" s="103"/>
      <c r="F90" s="103"/>
      <c r="G90" s="103"/>
      <c r="H90" s="103"/>
      <c r="I90" s="103"/>
      <c r="J90" s="103"/>
      <c r="O90" s="237"/>
      <c r="P90" s="237"/>
      <c r="Q90" s="237"/>
      <c r="R90" s="237"/>
      <c r="S90" s="237"/>
    </row>
    <row r="91" spans="1:19">
      <c r="A91" s="103"/>
      <c r="B91" s="168"/>
      <c r="C91" s="103"/>
      <c r="D91" s="103"/>
      <c r="E91" s="103"/>
      <c r="F91" s="103"/>
      <c r="G91" s="103"/>
      <c r="H91" s="103"/>
      <c r="I91" s="103"/>
      <c r="J91" s="103"/>
      <c r="O91" s="237"/>
      <c r="P91" s="237"/>
      <c r="Q91" s="237"/>
      <c r="R91" s="237"/>
      <c r="S91" s="237"/>
    </row>
    <row r="92" spans="1:19">
      <c r="A92" s="103"/>
      <c r="B92" s="168"/>
      <c r="C92" s="103"/>
      <c r="D92" s="103"/>
      <c r="E92" s="103"/>
      <c r="F92" s="103"/>
      <c r="G92" s="103"/>
      <c r="H92" s="103"/>
      <c r="I92" s="103"/>
      <c r="J92" s="103"/>
      <c r="O92" s="237"/>
      <c r="P92" s="237"/>
      <c r="Q92" s="237"/>
      <c r="R92" s="237"/>
      <c r="S92" s="237"/>
    </row>
    <row r="93" spans="1:19">
      <c r="A93" s="103"/>
      <c r="B93" s="168"/>
      <c r="C93" s="103"/>
      <c r="D93" s="103"/>
      <c r="E93" s="103"/>
      <c r="F93" s="103"/>
      <c r="G93" s="103"/>
      <c r="H93" s="103"/>
      <c r="I93" s="103"/>
      <c r="J93" s="103"/>
      <c r="O93" s="237"/>
      <c r="P93" s="237"/>
      <c r="Q93" s="237"/>
      <c r="R93" s="237"/>
      <c r="S93" s="237"/>
    </row>
    <row r="94" spans="1:19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O94" s="237"/>
      <c r="P94" s="237"/>
      <c r="Q94" s="237"/>
      <c r="R94" s="237"/>
      <c r="S94" s="237"/>
    </row>
    <row r="95" spans="1:19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O95" s="237"/>
      <c r="P95" s="237"/>
      <c r="Q95" s="237"/>
      <c r="R95" s="237"/>
      <c r="S95" s="237"/>
    </row>
    <row r="96" spans="1:19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O96" s="237"/>
      <c r="P96" s="237"/>
      <c r="Q96" s="237"/>
      <c r="R96" s="237"/>
      <c r="S96" s="237"/>
    </row>
    <row r="97" spans="1:19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O97" s="237"/>
      <c r="P97" s="237"/>
      <c r="Q97" s="237"/>
      <c r="R97" s="237"/>
      <c r="S97" s="237"/>
    </row>
    <row r="98" spans="1:19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O98" s="237"/>
      <c r="P98" s="237"/>
      <c r="Q98" s="237"/>
      <c r="R98" s="237"/>
      <c r="S98" s="237"/>
    </row>
    <row r="99" spans="1:19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O99" s="237"/>
      <c r="P99" s="237"/>
      <c r="Q99" s="237"/>
      <c r="R99" s="237"/>
      <c r="S99" s="237"/>
    </row>
    <row r="100" spans="1:19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O100" s="237"/>
      <c r="P100" s="237"/>
      <c r="Q100" s="237"/>
      <c r="R100" s="237"/>
      <c r="S100" s="237"/>
    </row>
    <row r="101" spans="1:19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O101" s="237"/>
      <c r="P101" s="237"/>
      <c r="Q101" s="237"/>
      <c r="R101" s="237"/>
      <c r="S101" s="237"/>
    </row>
    <row r="102" spans="1:19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O102" s="237"/>
      <c r="P102" s="237"/>
      <c r="Q102" s="237"/>
      <c r="R102" s="237"/>
      <c r="S102" s="237"/>
    </row>
    <row r="103" spans="1:19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O103" s="237"/>
      <c r="P103" s="237"/>
      <c r="Q103" s="237"/>
      <c r="R103" s="237"/>
      <c r="S103" s="237"/>
    </row>
    <row r="104" spans="1:19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O104" s="237"/>
      <c r="P104" s="237"/>
      <c r="Q104" s="237"/>
      <c r="R104" s="237"/>
      <c r="S104" s="237"/>
    </row>
    <row r="105" spans="1:19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O105" s="237"/>
      <c r="P105" s="237"/>
      <c r="Q105" s="237"/>
      <c r="R105" s="237"/>
      <c r="S105" s="237"/>
    </row>
    <row r="106" spans="1:19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O106" s="237"/>
      <c r="P106" s="237"/>
      <c r="Q106" s="237"/>
      <c r="R106" s="237"/>
      <c r="S106" s="237"/>
    </row>
    <row r="107" spans="1:19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O107" s="237"/>
      <c r="P107" s="237"/>
      <c r="Q107" s="237"/>
      <c r="R107" s="237"/>
      <c r="S107" s="237"/>
    </row>
    <row r="108" spans="1:19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O108" s="237"/>
      <c r="P108" s="237"/>
      <c r="Q108" s="237"/>
      <c r="R108" s="237"/>
      <c r="S108" s="237"/>
    </row>
    <row r="109" spans="1:19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O109" s="237"/>
      <c r="P109" s="237"/>
      <c r="Q109" s="237"/>
      <c r="R109" s="237"/>
      <c r="S109" s="237"/>
    </row>
    <row r="110" spans="1:19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O110" s="237"/>
      <c r="P110" s="237"/>
      <c r="Q110" s="237"/>
      <c r="R110" s="237"/>
      <c r="S110" s="237"/>
    </row>
    <row r="111" spans="1:19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O111" s="237"/>
      <c r="P111" s="237"/>
      <c r="Q111" s="237"/>
      <c r="R111" s="237"/>
      <c r="S111" s="237"/>
    </row>
    <row r="112" spans="1:19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O112" s="237"/>
      <c r="P112" s="237"/>
      <c r="Q112" s="237"/>
      <c r="R112" s="237"/>
      <c r="S112" s="237"/>
    </row>
    <row r="113" spans="1:19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O113" s="237"/>
      <c r="P113" s="237"/>
      <c r="Q113" s="237"/>
      <c r="R113" s="237"/>
      <c r="S113" s="237"/>
    </row>
    <row r="114" spans="1:19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O114" s="237"/>
      <c r="P114" s="237"/>
      <c r="Q114" s="237"/>
      <c r="R114" s="237"/>
      <c r="S114" s="237"/>
    </row>
    <row r="115" spans="1:19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O115" s="237"/>
      <c r="P115" s="237"/>
      <c r="Q115" s="237"/>
      <c r="R115" s="237"/>
      <c r="S115" s="237"/>
    </row>
    <row r="116" spans="1:19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O116" s="237"/>
      <c r="P116" s="237"/>
      <c r="Q116" s="237"/>
      <c r="R116" s="237"/>
      <c r="S116" s="237"/>
    </row>
    <row r="117" spans="1:19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O117" s="237"/>
      <c r="P117" s="237"/>
      <c r="Q117" s="237"/>
      <c r="R117" s="237"/>
      <c r="S117" s="237"/>
    </row>
    <row r="118" spans="1:19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O118" s="237"/>
      <c r="P118" s="237"/>
      <c r="Q118" s="237"/>
      <c r="R118" s="237"/>
      <c r="S118" s="237"/>
    </row>
    <row r="119" spans="1:19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O119" s="237"/>
      <c r="P119" s="237"/>
      <c r="Q119" s="237"/>
      <c r="R119" s="237"/>
      <c r="S119" s="237"/>
    </row>
    <row r="120" spans="1:19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O120" s="237"/>
      <c r="P120" s="237"/>
      <c r="Q120" s="237"/>
      <c r="R120" s="237"/>
      <c r="S120" s="237"/>
    </row>
    <row r="121" spans="1:19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O121" s="237"/>
      <c r="P121" s="237"/>
      <c r="Q121" s="237"/>
      <c r="R121" s="237"/>
      <c r="S121" s="237"/>
    </row>
    <row r="122" spans="1:19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O122" s="237"/>
      <c r="P122" s="237"/>
      <c r="Q122" s="237"/>
      <c r="R122" s="237"/>
      <c r="S122" s="237"/>
    </row>
    <row r="123" spans="1:19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O123" s="237"/>
      <c r="P123" s="237"/>
      <c r="Q123" s="237"/>
      <c r="R123" s="237"/>
      <c r="S123" s="237"/>
    </row>
    <row r="124" spans="1:19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O124" s="237"/>
      <c r="P124" s="237"/>
      <c r="Q124" s="237"/>
      <c r="R124" s="237"/>
      <c r="S124" s="237"/>
    </row>
    <row r="125" spans="1:19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O125" s="237"/>
      <c r="P125" s="237"/>
      <c r="Q125" s="237"/>
      <c r="R125" s="237"/>
      <c r="S125" s="237"/>
    </row>
    <row r="126" spans="1:19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O126" s="237"/>
      <c r="P126" s="237"/>
      <c r="Q126" s="237"/>
      <c r="R126" s="237"/>
      <c r="S126" s="237"/>
    </row>
    <row r="127" spans="1:19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O127" s="237"/>
      <c r="P127" s="237"/>
      <c r="Q127" s="237"/>
      <c r="R127" s="237"/>
      <c r="S127" s="237"/>
    </row>
    <row r="128" spans="1:19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O128" s="237"/>
      <c r="P128" s="237"/>
      <c r="Q128" s="237"/>
      <c r="R128" s="237"/>
      <c r="S128" s="237"/>
    </row>
    <row r="129" spans="1:19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O129" s="237"/>
      <c r="P129" s="237"/>
      <c r="Q129" s="237"/>
      <c r="R129" s="237"/>
      <c r="S129" s="237"/>
    </row>
    <row r="130" spans="1:19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O130" s="237"/>
      <c r="P130" s="237"/>
      <c r="Q130" s="237"/>
      <c r="R130" s="237"/>
      <c r="S130" s="237"/>
    </row>
    <row r="131" spans="1:19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O131" s="237"/>
      <c r="P131" s="237"/>
      <c r="Q131" s="237"/>
      <c r="R131" s="237"/>
      <c r="S131" s="237"/>
    </row>
    <row r="132" spans="1:19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O132" s="237"/>
      <c r="P132" s="237"/>
      <c r="Q132" s="237"/>
      <c r="R132" s="237"/>
      <c r="S132" s="237"/>
    </row>
    <row r="133" spans="1:19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O133" s="237"/>
      <c r="P133" s="237"/>
      <c r="Q133" s="237"/>
      <c r="R133" s="237"/>
      <c r="S133" s="237"/>
    </row>
    <row r="134" spans="1:19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</row>
    <row r="135" spans="1:19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</row>
    <row r="136" spans="1:19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</row>
    <row r="137" spans="1:19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</row>
    <row r="138" spans="1:19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</row>
    <row r="139" spans="1:19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</row>
    <row r="140" spans="1:19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</row>
    <row r="141" spans="1:19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</row>
    <row r="142" spans="1:19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</row>
    <row r="143" spans="1:19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</row>
    <row r="144" spans="1:19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</row>
    <row r="145" spans="1:10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</row>
    <row r="146" spans="1:10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</row>
    <row r="147" spans="1:10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</row>
    <row r="148" spans="1:10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</row>
    <row r="149" spans="1:10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</row>
    <row r="150" spans="1:10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</row>
    <row r="151" spans="1:10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</row>
    <row r="152" spans="1:10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</row>
    <row r="153" spans="1:10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</row>
    <row r="154" spans="1:10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</row>
    <row r="155" spans="1:10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</row>
    <row r="156" spans="1:10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</row>
    <row r="157" spans="1:10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</row>
    <row r="158" spans="1:10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</row>
    <row r="159" spans="1:10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</row>
    <row r="160" spans="1:10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</row>
    <row r="161" spans="1:10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</row>
    <row r="162" spans="1:10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</row>
    <row r="163" spans="1:10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</row>
    <row r="164" spans="1:10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</row>
    <row r="165" spans="1:10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</row>
    <row r="166" spans="1:10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</row>
    <row r="167" spans="1:10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</row>
    <row r="168" spans="1:10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</row>
    <row r="169" spans="1:10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</row>
    <row r="170" spans="1:10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</row>
    <row r="171" spans="1:10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</row>
    <row r="172" spans="1:10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</row>
    <row r="173" spans="1:10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</row>
    <row r="174" spans="1:10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</row>
    <row r="175" spans="1:10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</row>
    <row r="176" spans="1:10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</row>
    <row r="177" spans="1:10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</row>
  </sheetData>
  <mergeCells count="64">
    <mergeCell ref="B10:F10"/>
    <mergeCell ref="A5:I5"/>
    <mergeCell ref="B6:F6"/>
    <mergeCell ref="B7:F7"/>
    <mergeCell ref="B8:F8"/>
    <mergeCell ref="B9:F9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53:F53"/>
    <mergeCell ref="B23:F23"/>
    <mergeCell ref="A43:I43"/>
    <mergeCell ref="B44:F44"/>
    <mergeCell ref="B45:F45"/>
    <mergeCell ref="B46:F46"/>
    <mergeCell ref="B47:F47"/>
    <mergeCell ref="H28:I28"/>
    <mergeCell ref="H27:I27"/>
    <mergeCell ref="B48:F48"/>
    <mergeCell ref="B49:F49"/>
    <mergeCell ref="B50:F50"/>
    <mergeCell ref="B51:F51"/>
    <mergeCell ref="B52:F52"/>
    <mergeCell ref="B65:F65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77:F77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I85:J85"/>
    <mergeCell ref="I86:J86"/>
    <mergeCell ref="B78:F78"/>
    <mergeCell ref="B79:F79"/>
    <mergeCell ref="B80:F80"/>
    <mergeCell ref="B81:F81"/>
    <mergeCell ref="B82:F82"/>
    <mergeCell ref="B84:F8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Bilanci</vt:lpstr>
      <vt:lpstr>P&amp;L</vt:lpstr>
      <vt:lpstr>Kapital</vt:lpstr>
      <vt:lpstr>Cash Flow</vt:lpstr>
      <vt:lpstr>Pasqyra aktive </vt:lpstr>
      <vt:lpstr>Tabela e amortizimit</vt:lpstr>
      <vt:lpstr>Te ardhurat nga aktiviteti</vt:lpstr>
      <vt:lpstr>Inventar</vt:lpstr>
      <vt:lpstr>Aneksi i te ardhurave</vt:lpstr>
      <vt:lpstr>Te ardhura</vt:lpstr>
      <vt:lpstr>Shpenzime 2012</vt:lpstr>
      <vt:lpstr>'Aneksi i te ardhurave'!Print_Area</vt:lpstr>
      <vt:lpstr>Inventar!Print_Area</vt:lpstr>
      <vt:lpstr>'Pasqyra aktive '!Print_Area</vt:lpstr>
      <vt:lpstr>'Tabela e amortizimit'!Print_Area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2013-06-06T09:32:13Z</dcterms:modified>
</cp:coreProperties>
</file>