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1\Bilance te  bizneseve te vogla 2020+  vogel me tvsh\HASAN ZANE\"/>
    </mc:Choice>
  </mc:AlternateContent>
  <xr:revisionPtr revIDLastSave="0" documentId="8_{07AA555D-4ACE-41B3-BF36-782157956CEF}" xr6:coauthVersionLast="45" xr6:coauthVersionMax="45" xr10:uidLastSave="{00000000-0000-0000-0000-000000000000}"/>
  <bookViews>
    <workbookView xWindow="-60" yWindow="-60" windowWidth="28920" windowHeight="17460" tabRatio="843" activeTab="7"/>
  </bookViews>
  <sheets>
    <sheet name="Koper" sheetId="1" r:id="rId1"/>
    <sheet name="Aktivi" sheetId="2" r:id="rId2"/>
    <sheet name="Pasivi" sheetId="3" r:id="rId3"/>
    <sheet name="Rezultati" sheetId="8" r:id="rId4"/>
    <sheet name="Cashi" sheetId="7" r:id="rId5"/>
    <sheet name="Kapitali" sheetId="6" r:id="rId6"/>
    <sheet name="1" sheetId="5" r:id="rId7"/>
    <sheet name="2" sheetId="4" r:id="rId8"/>
    <sheet name="aqt" sheetId="10" r:id="rId9"/>
    <sheet name="inv mallra" sheetId="11" r:id="rId10"/>
    <sheet name="inv automjete" sheetId="12" r:id="rId11"/>
    <sheet name="inv llogari bankare" sheetId="13" r:id="rId12"/>
    <sheet name="tr" sheetId="14" r:id="rId13"/>
    <sheet name="shpenzime" sheetId="15" r:id="rId14"/>
    <sheet name="industria" sheetId="16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9" i="2"/>
  <c r="G49" i="3"/>
  <c r="F32" i="2"/>
  <c r="F31" i="2"/>
  <c r="G13" i="3"/>
  <c r="G8" i="3"/>
  <c r="G33" i="3"/>
  <c r="F30" i="8"/>
  <c r="F21" i="7"/>
  <c r="G29" i="15"/>
  <c r="G17" i="15"/>
  <c r="E34" i="13"/>
  <c r="F29" i="15"/>
  <c r="F17" i="15"/>
  <c r="E17" i="8"/>
  <c r="E18" i="8"/>
  <c r="E19" i="8"/>
  <c r="E28" i="8"/>
  <c r="G15" i="14"/>
  <c r="G13" i="14"/>
  <c r="G30" i="14"/>
  <c r="F29" i="7"/>
  <c r="G8" i="15"/>
  <c r="G7" i="15"/>
  <c r="G15" i="15"/>
  <c r="G13" i="15"/>
  <c r="G38" i="15"/>
  <c r="G14" i="15"/>
  <c r="G33" i="15"/>
  <c r="F22" i="8"/>
  <c r="F27" i="8"/>
  <c r="F13" i="8"/>
  <c r="F18" i="8"/>
  <c r="F19" i="8"/>
  <c r="F28" i="8"/>
  <c r="E43" i="10"/>
  <c r="H43" i="10"/>
  <c r="E44" i="10"/>
  <c r="E40" i="10"/>
  <c r="H11" i="10"/>
  <c r="K57" i="4"/>
  <c r="E9" i="10"/>
  <c r="H9" i="10"/>
  <c r="H16" i="10"/>
  <c r="E41" i="10"/>
  <c r="H41" i="10"/>
  <c r="G112" i="4"/>
  <c r="F110" i="4"/>
  <c r="H110" i="4"/>
  <c r="F10" i="7"/>
  <c r="E10" i="7"/>
  <c r="E22" i="8"/>
  <c r="E27" i="8"/>
  <c r="E13" i="8"/>
  <c r="D34" i="13"/>
  <c r="F41" i="10"/>
  <c r="F48" i="10"/>
  <c r="G41" i="10"/>
  <c r="G48" i="10"/>
  <c r="G32" i="10"/>
  <c r="H25" i="10"/>
  <c r="F16" i="10"/>
  <c r="F24" i="6"/>
  <c r="F34" i="6"/>
  <c r="C24" i="6"/>
  <c r="G26" i="3"/>
  <c r="G36" i="2"/>
  <c r="G34" i="2"/>
  <c r="G31" i="2"/>
  <c r="G21" i="2"/>
  <c r="G13" i="2"/>
  <c r="G9" i="2"/>
  <c r="F42" i="7"/>
  <c r="K111" i="4"/>
  <c r="F16" i="15"/>
  <c r="F15" i="15"/>
  <c r="F13" i="15"/>
  <c r="F14" i="15"/>
  <c r="F9" i="15"/>
  <c r="F7" i="15"/>
  <c r="H11" i="6"/>
  <c r="K11" i="6"/>
  <c r="F35" i="7"/>
  <c r="F33" i="15"/>
  <c r="E35" i="7"/>
  <c r="F15" i="14"/>
  <c r="F13" i="14"/>
  <c r="F30" i="14"/>
  <c r="H10" i="10"/>
  <c r="K180" i="4"/>
  <c r="F26" i="3"/>
  <c r="G16" i="10"/>
  <c r="G25" i="11"/>
  <c r="F26" i="2"/>
  <c r="F21" i="2"/>
  <c r="K19" i="4"/>
  <c r="K188" i="4"/>
  <c r="K146" i="4"/>
  <c r="K148" i="4"/>
  <c r="K150" i="4"/>
  <c r="K154" i="4"/>
  <c r="K163" i="4"/>
  <c r="K196" i="4"/>
  <c r="K194" i="4"/>
  <c r="K135" i="4"/>
  <c r="K71" i="4"/>
  <c r="K74" i="4"/>
  <c r="K25" i="4"/>
  <c r="K28" i="4"/>
  <c r="K36" i="4"/>
  <c r="F13" i="2"/>
  <c r="E14" i="7"/>
  <c r="E34" i="6"/>
  <c r="C34" i="6"/>
  <c r="F111" i="4"/>
  <c r="H111" i="4"/>
  <c r="K198" i="4"/>
  <c r="F36" i="2"/>
  <c r="F34" i="2"/>
  <c r="K158" i="4"/>
  <c r="F13" i="3"/>
  <c r="F8" i="3"/>
  <c r="E17" i="7"/>
  <c r="K53" i="4"/>
  <c r="K49" i="4"/>
  <c r="E16" i="10"/>
  <c r="K94" i="4"/>
  <c r="E28" i="7"/>
  <c r="E29" i="7"/>
  <c r="F8" i="7"/>
  <c r="F31" i="8"/>
  <c r="G44" i="3"/>
  <c r="G8" i="2"/>
  <c r="G45" i="2"/>
  <c r="F43" i="3"/>
  <c r="H19" i="6"/>
  <c r="G34" i="3"/>
  <c r="G45" i="3"/>
  <c r="K19" i="6"/>
  <c r="H24" i="6"/>
  <c r="K24" i="6"/>
  <c r="G24" i="6"/>
  <c r="G34" i="6"/>
  <c r="K200" i="4"/>
  <c r="E21" i="7"/>
  <c r="D15" i="16"/>
  <c r="D44" i="16"/>
  <c r="F38" i="15"/>
  <c r="E16" i="7"/>
  <c r="F22" i="7"/>
  <c r="F36" i="7"/>
  <c r="F38" i="7"/>
  <c r="E37" i="7"/>
  <c r="F8" i="2"/>
  <c r="F45" i="2"/>
  <c r="F49" i="3"/>
  <c r="E42" i="7"/>
  <c r="F33" i="3"/>
  <c r="K205" i="4"/>
  <c r="K207" i="4"/>
  <c r="E29" i="8"/>
  <c r="K202" i="4"/>
  <c r="E31" i="8"/>
  <c r="E8" i="7"/>
  <c r="E22" i="7"/>
  <c r="E36" i="7"/>
  <c r="E38" i="7"/>
  <c r="E44" i="7"/>
  <c r="H30" i="6"/>
  <c r="F44" i="3"/>
  <c r="F34" i="3"/>
  <c r="F45" i="3"/>
  <c r="H34" i="6"/>
  <c r="K30" i="6"/>
  <c r="K34" i="6"/>
  <c r="H112" i="4"/>
  <c r="F112" i="4"/>
  <c r="F32" i="10" l="1"/>
  <c r="F26" i="10"/>
  <c r="H48" i="10"/>
  <c r="H42" i="10"/>
  <c r="H32" i="10"/>
  <c r="H26" i="10"/>
  <c r="E32" i="10"/>
  <c r="E26" i="10"/>
  <c r="E42" i="10"/>
  <c r="E48" i="10"/>
</calcChain>
</file>

<file path=xl/comments1.xml><?xml version="1.0" encoding="utf-8"?>
<comments xmlns="http://schemas.openxmlformats.org/spreadsheetml/2006/main">
  <authors>
    <author>Sotir Stefa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Sotir Stefa:</t>
        </r>
        <r>
          <rPr>
            <sz val="9"/>
            <color indexed="81"/>
            <rFont val="Tahoma"/>
            <family val="2"/>
          </rPr>
          <t xml:space="preserve">
Sigurime tre muaj + komisionet bankare
</t>
        </r>
      </text>
    </comment>
  </commentList>
</comments>
</file>

<file path=xl/sharedStrings.xml><?xml version="1.0" encoding="utf-8"?>
<sst xmlns="http://schemas.openxmlformats.org/spreadsheetml/2006/main" count="987" uniqueCount="547">
  <si>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</si>
  <si>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</si>
  <si>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</si>
  <si>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</si>
  <si>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</si>
  <si>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</si>
  <si>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</si>
  <si>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</si>
  <si>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</si>
  <si>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</si>
  <si>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</si>
  <si>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</si>
  <si>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</si>
  <si>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</si>
  <si>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</si>
  <si>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</si>
  <si>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</si>
  <si>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</si>
  <si>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</si>
  <si>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</si>
  <si>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</si>
  <si>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</si>
  <si>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</si>
  <si>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</si>
  <si>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</si>
  <si>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</si>
  <si>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</si>
  <si>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</si>
  <si>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</si>
  <si>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</si>
  <si>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</si>
  <si>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</si>
  <si>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</si>
  <si>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</si>
  <si>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</si>
  <si>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</si>
  <si>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</si>
  <si>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</si>
  <si>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</si>
  <si>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</si>
  <si>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</si>
  <si>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</si>
  <si>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</si>
  <si>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</si>
  <si>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</si>
  <si>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</si>
  <si>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</si>
  <si>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</si>
  <si>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</si>
  <si>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</si>
  <si>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</si>
  <si>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</si>
  <si>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</si>
  <si>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</si>
  <si>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</si>
  <si>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</si>
  <si>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</si>
  <si>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</si>
  <si>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</si>
  <si>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</si>
  <si>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</si>
  <si>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</si>
  <si>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</si>
  <si>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</si>
  <si>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</si>
  <si>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</si>
  <si>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</si>
  <si>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</si>
  <si>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</si>
  <si>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</si>
  <si>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</si>
  <si>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</si>
  <si>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</si>
  <si>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</si>
  <si>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</si>
  <si>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</si>
  <si>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</si>
  <si>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</si>
  <si>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</si>
  <si>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</si>
  <si>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</si>
  <si>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</si>
  <si>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</si>
  <si>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</si>
  <si>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</si>
  <si>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</si>
  <si>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</si>
  <si>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</si>
  <si>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</si>
  <si>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</si>
  <si>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</si>
  <si>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</si>
  <si>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</si>
  <si>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</si>
  <si>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</si>
  <si>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</si>
  <si>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</si>
  <si>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</si>
  <si>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</si>
  <si>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</si>
  <si>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</si>
  <si>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</si>
  <si>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</si>
  <si>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</si>
  <si>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</si>
  <si>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</si>
  <si>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</si>
  <si>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</si>
  <si>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</si>
  <si>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</si>
  <si>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</si>
  <si>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</si>
  <si>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</si>
  <si>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</si>
  <si>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</si>
  <si>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</si>
  <si>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</si>
  <si>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</si>
  <si>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</si>
  <si>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</si>
  <si>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</si>
  <si>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</si>
  <si>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</si>
  <si>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</si>
  <si>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</si>
  <si>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</si>
  <si>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</si>
  <si>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</si>
  <si>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</si>
  <si>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</si>
  <si>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</si>
  <si>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</si>
  <si>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</si>
  <si>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</si>
  <si>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</si>
  <si>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</si>
  <si>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</si>
  <si>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</si>
  <si>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</si>
  <si>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</si>
  <si>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</si>
  <si>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</si>
  <si>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</si>
  <si>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</si>
  <si>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</si>
  <si>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</si>
  <si>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</si>
  <si>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</si>
  <si>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</si>
  <si>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</si>
  <si>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</si>
  <si>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</si>
  <si>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</si>
  <si>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</si>
  <si>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Nje pasqyre e Konsoliduar</t>
  </si>
  <si>
    <t>Emertimi</t>
  </si>
  <si>
    <t>Kapitali Aksionar qe i perket Aksionereve te Shoqerise Meme</t>
  </si>
  <si>
    <t>Zoterimet e</t>
  </si>
  <si>
    <t xml:space="preserve">Kapitali </t>
  </si>
  <si>
    <t>Primi i</t>
  </si>
  <si>
    <t>Rezervat</t>
  </si>
  <si>
    <t>Rezerva te konvertimit</t>
  </si>
  <si>
    <t xml:space="preserve">Fitimi i </t>
  </si>
  <si>
    <t>TOTALI</t>
  </si>
  <si>
    <t>Aksionereve</t>
  </si>
  <si>
    <t>Aksionar</t>
  </si>
  <si>
    <t>Aksionit</t>
  </si>
  <si>
    <t>Statutore dhe ligjore</t>
  </si>
  <si>
    <t>te monedhave te huaja</t>
  </si>
  <si>
    <t>pa Shperndare</t>
  </si>
  <si>
    <t>te Pakices</t>
  </si>
  <si>
    <t>A</t>
  </si>
  <si>
    <t>Efekti ndryshimeve ne politikat kontabel</t>
  </si>
  <si>
    <t>B</t>
  </si>
  <si>
    <t>Pozicioni i rregulluar</t>
  </si>
  <si>
    <t>Efektet e ndryshimit te kurseve</t>
  </si>
  <si>
    <t>te kembimit gjate konsolidimit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</si>
  <si>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</si>
  <si>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</si>
  <si>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</si>
  <si>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</si>
  <si>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</si>
  <si>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</si>
  <si>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</si>
  <si>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Emetimi i Kapitalit Aksionar</t>
  </si>
  <si>
    <t>te kembimit jate konsolidimit</t>
  </si>
  <si>
    <t>Fitimi neto per periudhen kontabel</t>
  </si>
  <si>
    <t>Aksione te thesari te riblera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</si>
  <si>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</si>
  <si>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</si>
  <si>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</si>
  <si>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</si>
  <si>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</si>
  <si>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</si>
  <si>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</si>
  <si>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</si>
  <si>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</si>
  <si>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</si>
  <si>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</si>
  <si>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</si>
  <si>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</si>
  <si>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</si>
  <si>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</si>
  <si>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</si>
  <si>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</si>
  <si>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</si>
  <si>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</si>
  <si>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</si>
  <si>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</si>
  <si>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</si>
  <si>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</si>
  <si>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</si>
  <si>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</si>
  <si>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</si>
  <si>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</si>
  <si>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</si>
  <si>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</si>
  <si>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</si>
  <si>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</si>
  <si>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</si>
  <si>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</si>
  <si>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</si>
  <si>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</si>
  <si>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</si>
  <si>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</si>
  <si>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</si>
  <si>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</si>
  <si>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</si>
  <si>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</si>
  <si>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</si>
  <si>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</si>
  <si>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</si>
  <si>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</si>
  <si>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</si>
  <si>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</si>
  <si>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</si>
  <si>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</si>
  <si>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</si>
  <si>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</si>
  <si>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</si>
  <si>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</si>
  <si>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</si>
  <si>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</si>
  <si>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</si>
  <si>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</si>
  <si>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</si>
  <si>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</si>
  <si>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</si>
  <si>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</si>
  <si>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</si>
  <si>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</si>
  <si>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</si>
  <si>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</si>
  <si>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</si>
  <si>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</si>
  <si>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</si>
  <si>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</si>
  <si>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</si>
  <si>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</si>
  <si>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</si>
  <si>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</si>
  <si>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</si>
  <si>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</si>
  <si>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</si>
  <si>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</si>
  <si>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</si>
  <si>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</si>
  <si>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</si>
  <si>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</si>
  <si>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</si>
  <si>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</si>
  <si>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</si>
  <si>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</si>
  <si>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</si>
  <si>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</si>
  <si>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</si>
  <si>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</si>
  <si>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</si>
  <si>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</si>
  <si>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</si>
  <si>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</si>
  <si>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</si>
  <si>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</si>
  <si>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</si>
  <si>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</si>
  <si>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</si>
  <si>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</si>
  <si>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</si>
  <si>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</si>
  <si>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</si>
  <si>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</si>
  <si>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 e Humbje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</si>
  <si>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</si>
  <si>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</si>
  <si>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</si>
  <si>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</si>
  <si>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</si>
  <si>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rregullime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</si>
  <si>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</si>
  <si>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</si>
  <si>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</si>
  <si>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Po</t>
  </si>
  <si>
    <t>provigjon</t>
  </si>
  <si>
    <t>Gjendje</t>
  </si>
  <si>
    <t>Sasia</t>
  </si>
  <si>
    <t>Shtesa</t>
  </si>
  <si>
    <t>Pakesime</t>
  </si>
  <si>
    <t>Ndertime</t>
  </si>
  <si>
    <t>Mjete transporti</t>
  </si>
  <si>
    <t>kompjuterike</t>
  </si>
  <si>
    <t>Zyre</t>
  </si>
  <si>
    <t>Makineri,paisje,vegla</t>
  </si>
  <si>
    <t>Administratori</t>
  </si>
  <si>
    <r>
      <t xml:space="preserve">                            </t>
    </r>
    <r>
      <rPr>
        <u/>
        <sz val="12"/>
        <rFont val="Arial"/>
        <family val="2"/>
      </rPr>
      <t xml:space="preserve">  I N V E N T A R I     i   ______Mallrave______ </t>
    </r>
  </si>
  <si>
    <t>Ne leke</t>
  </si>
  <si>
    <t>Artikulli</t>
  </si>
  <si>
    <t>njesi matje</t>
  </si>
  <si>
    <t>Kosto</t>
  </si>
  <si>
    <t>vlera (ne leke)</t>
  </si>
  <si>
    <t xml:space="preserve"> </t>
  </si>
  <si>
    <t>Shuma</t>
  </si>
  <si>
    <t>Per Drejtimin e Shoqerise</t>
  </si>
  <si>
    <t>V.O. Kjo pasqyre plotesohet e vecante per</t>
  </si>
  <si>
    <t>Lende e Pare: Mallrat : Produktin e Gatshem dhe Prodhimin ne Proces</t>
  </si>
  <si>
    <t>Lloji I automjetit</t>
  </si>
  <si>
    <t>Kapaciteti</t>
  </si>
  <si>
    <t>Targa</t>
  </si>
  <si>
    <t>SHUMA</t>
  </si>
  <si>
    <t xml:space="preserve">Perfaqesuesi Personit </t>
  </si>
  <si>
    <t>Juridik</t>
  </si>
  <si>
    <t xml:space="preserve">                                 Inventari i Llogarive Bankare</t>
  </si>
  <si>
    <t>Emertimi bankes</t>
  </si>
  <si>
    <t>Numri I llogarise</t>
  </si>
  <si>
    <t>Shuma.monedh e huaj</t>
  </si>
  <si>
    <t>Shuma Leke</t>
  </si>
  <si>
    <t>Pasqyre Nr.1</t>
  </si>
  <si>
    <t>ANEKS STATISTIKOR</t>
  </si>
  <si>
    <t>Numri i</t>
  </si>
  <si>
    <t>Kodi</t>
  </si>
  <si>
    <t>TE ARDHURAT</t>
  </si>
  <si>
    <t>Llogarise</t>
  </si>
  <si>
    <t>Statistikor</t>
  </si>
  <si>
    <t>Shitjet gjithsej (a + b +c )</t>
  </si>
  <si>
    <t>a)</t>
  </si>
  <si>
    <t>Te ardhura nga shitja e Produktit te vet</t>
  </si>
  <si>
    <t>701/702/703</t>
  </si>
  <si>
    <t>b)</t>
  </si>
  <si>
    <t>Te ardhura nga shitja e Shërbimeve</t>
  </si>
  <si>
    <t>c)</t>
  </si>
  <si>
    <t>te ardhura nga shitja e Mallrave</t>
  </si>
  <si>
    <t>Të ardhura nga shitje të tjera (a+b+c)</t>
  </si>
  <si>
    <t>Qeraja</t>
  </si>
  <si>
    <t>Komisione</t>
  </si>
  <si>
    <t>Transport per te tjeret</t>
  </si>
  <si>
    <t>Ndryshimet në inventarin e produkteve të gatshëm e prodhimeve në</t>
  </si>
  <si>
    <t>proçes :</t>
  </si>
  <si>
    <t>Shtesat (+)</t>
  </si>
  <si>
    <t>Pakesimet (-)</t>
  </si>
  <si>
    <t>Prodhimi per qellimet e vet ndermarrjes dhe per kapital :</t>
  </si>
  <si>
    <t>nga i cili: Prodhim i aktiveve afatgjata</t>
  </si>
  <si>
    <t>Të ardhura nga grantet (Subvencione)</t>
  </si>
  <si>
    <t>Të tjera</t>
  </si>
  <si>
    <t>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</si>
  <si>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</si>
  <si>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</si>
  <si>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</si>
  <si>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</si>
  <si>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</si>
  <si>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>Blerje/shpenzime materiale dhe materiale të tjera</t>
  </si>
  <si>
    <t>601+602</t>
  </si>
  <si>
    <t>Ndryshimet e gjëndjeve të Materialeve (+/-)</t>
  </si>
  <si>
    <t>Mallra të blera</t>
  </si>
  <si>
    <t>605/1</t>
  </si>
  <si>
    <t>d)</t>
  </si>
  <si>
    <t>Ndryshimet e gjëndjeve të Mallrave (+/-)</t>
  </si>
  <si>
    <t>e)</t>
  </si>
  <si>
    <t>Shpenzime per sherbime</t>
  </si>
  <si>
    <t>605/2</t>
  </si>
  <si>
    <t>Shpenzime per personelin (a+b)</t>
  </si>
  <si>
    <t>a-</t>
  </si>
  <si>
    <t>b-</t>
  </si>
  <si>
    <t>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</si>
  <si>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</si>
  <si>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</si>
  <si>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</si>
  <si>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</si>
  <si>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</si>
  <si>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</si>
  <si>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</si>
  <si>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</si>
  <si>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</si>
  <si>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</si>
  <si>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</si>
  <si>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</si>
  <si>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</si>
  <si>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</si>
  <si>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</si>
  <si>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</si>
  <si>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</si>
  <si>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</si>
  <si>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</si>
  <si>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</si>
  <si>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</si>
  <si>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</si>
  <si>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</si>
  <si>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</si>
  <si>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</si>
  <si>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</si>
  <si>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</si>
  <si>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</si>
  <si>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</si>
  <si>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</si>
  <si>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</si>
  <si>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</si>
  <si>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</si>
  <si>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</si>
  <si>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</si>
  <si>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</si>
  <si>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</si>
  <si>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</si>
  <si>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</si>
  <si>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NIPT</t>
  </si>
  <si>
    <t>SUBJEKTI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</si>
  <si>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</si>
  <si>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</si>
  <si>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</si>
  <si>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</si>
  <si>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</si>
  <si>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</si>
  <si>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</si>
  <si>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</si>
  <si>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</si>
  <si>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</si>
  <si>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</si>
  <si>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</si>
  <si>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</si>
  <si>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</si>
  <si>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</si>
  <si>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</si>
  <si>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</si>
  <si>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</si>
  <si>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</si>
  <si>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</si>
  <si>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</si>
  <si>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</si>
  <si>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</si>
  <si>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</si>
  <si>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</si>
  <si>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</si>
  <si>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</si>
  <si>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</si>
  <si>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</si>
  <si>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</si>
  <si>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</si>
  <si>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</si>
  <si>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</si>
  <si>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</si>
  <si>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</si>
  <si>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</si>
  <si>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</si>
  <si>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</si>
  <si>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</si>
  <si>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</si>
  <si>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</si>
  <si>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</si>
  <si>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</si>
  <si>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</si>
  <si>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</si>
  <si>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</si>
  <si>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</si>
  <si>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</si>
  <si>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</si>
  <si>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</si>
  <si>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</si>
  <si>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</si>
  <si>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</si>
  <si>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</si>
  <si>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</si>
  <si>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Telefoni.</t>
  </si>
  <si>
    <t>Në Lekë</t>
  </si>
  <si>
    <t>shpenzime te periudhave te ardhshme</t>
  </si>
  <si>
    <t>leke</t>
  </si>
  <si>
    <t xml:space="preserve">Telefoni </t>
  </si>
  <si>
    <t>Parapagim per blerje Apartamenti</t>
  </si>
  <si>
    <t>Nuk ka</t>
  </si>
  <si>
    <t>Euro</t>
  </si>
  <si>
    <t>.</t>
  </si>
  <si>
    <t xml:space="preserve">Shoqeria   </t>
  </si>
  <si>
    <t>NIPT   L61320024N</t>
  </si>
  <si>
    <t>Adresa   Tirane</t>
  </si>
  <si>
    <t xml:space="preserve">Aktiviteti. </t>
  </si>
  <si>
    <t xml:space="preserve">Emri i Njesise Ekonomike </t>
  </si>
  <si>
    <t>Emri i Njesise Ekonomike</t>
  </si>
  <si>
    <t>Intesa San Paolo Bank</t>
  </si>
  <si>
    <t xml:space="preserve">Shoqeria </t>
  </si>
  <si>
    <t xml:space="preserve">Shoqeria  </t>
  </si>
  <si>
    <t xml:space="preserve">Tatimpaguesi . </t>
  </si>
  <si>
    <t xml:space="preserve">Tatimpaguesi   </t>
  </si>
  <si>
    <t xml:space="preserve">NIPT   </t>
  </si>
  <si>
    <t xml:space="preserve"> "  Hasan  Zane "  person fizik</t>
  </si>
  <si>
    <t>Durres</t>
  </si>
  <si>
    <t>L61415511N</t>
  </si>
  <si>
    <t>Import, eksport, tregti me shumicë dhe pakicë të artikujve të ndryshëm të</t>
  </si>
  <si>
    <t xml:space="preserve"> të gjitha llojeve, si: industriale, industri ushqimore, transport,artikuj </t>
  </si>
  <si>
    <t xml:space="preserve">elektronikë dhe elektroshtëpiakë, materiale ndërtimi, tregtim gomash dhe </t>
  </si>
  <si>
    <t xml:space="preserve">materiale e aksesorë që lidhen me të, përpunim aktiv I mallrave të vendit </t>
  </si>
  <si>
    <t xml:space="preserve">dhe të importuara me qëllim rieksportimin, nënprodukte blektorale, </t>
  </si>
  <si>
    <t>llojeve, etj.</t>
  </si>
  <si>
    <t>bujqësore, tregti  mishi të të gjitha llojeve, artikuj kancelarie të të gjitha</t>
  </si>
  <si>
    <t>Lagja Nr 13,  Rruga Pamvarsia</t>
  </si>
  <si>
    <t xml:space="preserve"> "  Hasan  Zane  " </t>
  </si>
  <si>
    <t>SN-396159-02-16</t>
  </si>
  <si>
    <t>Sherbime të tjera ( Gjoba )</t>
  </si>
  <si>
    <t>Detyrime tatimore per Tatim Fitimin I thjeshtuar 11490</t>
  </si>
  <si>
    <t>fitimi fiskal</t>
  </si>
  <si>
    <t xml:space="preserve">Detyrime tatimore per Tatim Fitimin e thjeshtuar </t>
  </si>
  <si>
    <t xml:space="preserve">(  Ne zbatim te Standartit Kombetar te Kontabilitetit Nr.2 dhe </t>
  </si>
  <si>
    <t>Tvsh+Takse Doganore</t>
  </si>
  <si>
    <t>Pozicioni me 31 dhjetor 2019</t>
  </si>
  <si>
    <t>Pozicioni me 31 dhjetor 2020</t>
  </si>
  <si>
    <t>Viti 2020</t>
  </si>
  <si>
    <t>Hartoi</t>
  </si>
  <si>
    <t>Pasqyra   e   te   Ardhurave   dhe   Shpenzimeve     2021</t>
  </si>
  <si>
    <t>Pasqyra   e   Fluksit   Monetar  -  Metoda  Indirekte   2021</t>
  </si>
  <si>
    <t>Pasqyra  e  Ndryshimeve  ne  Kapital  2021</t>
  </si>
  <si>
    <t>Pozicioni me 31 dhjetor 2021</t>
  </si>
  <si>
    <t>Aktivet Afatgjata Materiale  me vlere fillestare 2021</t>
  </si>
  <si>
    <t>1/1/2021</t>
  </si>
  <si>
    <t>31/12/2021</t>
  </si>
  <si>
    <t>Amortizimi A.A.Materiale 2021</t>
  </si>
  <si>
    <t>Vlera Kontabel Neto e A.A.Materiale  2021</t>
  </si>
  <si>
    <t>31.12.2021</t>
  </si>
  <si>
    <t xml:space="preserve"> Inventari i automjeteve ne pronesi te subjektit 2021</t>
  </si>
  <si>
    <t>Viti 2021</t>
  </si>
  <si>
    <t>Te punesuar mesatarisht per vitin 2021 :</t>
  </si>
  <si>
    <t>Viti   2021</t>
  </si>
  <si>
    <t>01.01.2021</t>
  </si>
  <si>
    <t>10 Mars 2022</t>
  </si>
  <si>
    <t>Pasqyrat    Financiare    te    Vitit   2021</t>
  </si>
  <si>
    <t>BLUZA</t>
  </si>
  <si>
    <t>KAPAKE KARTONI</t>
  </si>
  <si>
    <t>SHIRITA PER MAKINA STAMPIMI</t>
  </si>
  <si>
    <t>MAKINERI PER PRINTIMIN E STAMPIMAVE</t>
  </si>
  <si>
    <t xml:space="preserve"> KARTONA PER REKLAME</t>
  </si>
  <si>
    <t>COPE</t>
  </si>
  <si>
    <t>Credins Bank</t>
  </si>
  <si>
    <t>Matilda Llajaj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</si>
</sst>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#,##0.0"/>
    <numFmt numFmtId="174" formatCode="_(* #,##0_);_(* \(#,##0\);_(* &quot;-&quot;??_);_(@_)"/>
    <numFmt numFmtId="176" formatCode="#,##0.00_);\-#,##0.00"/>
  </numFmts>
  <fonts count="56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name val="Arial Italic"/>
    </font>
    <font>
      <u/>
      <sz val="9"/>
      <name val="Arial"/>
      <family val="2"/>
    </font>
    <font>
      <sz val="8"/>
      <name val="Arial Italic"/>
    </font>
    <font>
      <u/>
      <sz val="12"/>
      <name val="Times New Roman"/>
      <family val="1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Arial Bold"/>
    </font>
    <font>
      <sz val="8"/>
      <color rgb="FF000000"/>
      <name val="Arial Bold Italic"/>
    </font>
    <font>
      <sz val="9"/>
      <color theme="1"/>
      <name val="Calibri"/>
      <family val="2"/>
      <scheme val="minor"/>
    </font>
    <font>
      <sz val="8"/>
      <color rgb="FF000000"/>
      <name val="Arial Italic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4" fillId="0" borderId="0"/>
  </cellStyleXfs>
  <cellXfs count="3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3" fontId="16" fillId="0" borderId="12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8" xfId="0" applyNumberFormat="1" applyFont="1" applyBorder="1" applyAlignment="1">
      <alignment vertical="center"/>
    </xf>
    <xf numFmtId="0" fontId="0" fillId="0" borderId="10" xfId="0" applyBorder="1"/>
    <xf numFmtId="0" fontId="0" fillId="0" borderId="19" xfId="0" applyBorder="1"/>
    <xf numFmtId="0" fontId="0" fillId="0" borderId="20" xfId="0" applyBorder="1"/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6" fillId="0" borderId="5" xfId="0" applyFont="1" applyBorder="1"/>
    <xf numFmtId="0" fontId="19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1" xfId="0" applyFont="1" applyBorder="1"/>
    <xf numFmtId="0" fontId="6" fillId="0" borderId="0" xfId="0" applyFont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0" fillId="0" borderId="5" xfId="0" applyBorder="1"/>
    <xf numFmtId="0" fontId="0" fillId="0" borderId="21" xfId="0" applyBorder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5" xfId="0" applyFont="1" applyBorder="1"/>
    <xf numFmtId="0" fontId="1" fillId="0" borderId="21" xfId="0" applyFont="1" applyBorder="1"/>
    <xf numFmtId="0" fontId="14" fillId="0" borderId="5" xfId="0" applyFont="1" applyBorder="1"/>
    <xf numFmtId="0" fontId="14" fillId="0" borderId="0" xfId="0" applyFont="1"/>
    <xf numFmtId="0" fontId="14" fillId="0" borderId="21" xfId="0" applyFont="1" applyBorder="1"/>
    <xf numFmtId="0" fontId="0" fillId="0" borderId="11" xfId="0" applyBorder="1"/>
    <xf numFmtId="0" fontId="0" fillId="0" borderId="28" xfId="0" applyBorder="1"/>
    <xf numFmtId="0" fontId="0" fillId="0" borderId="29" xfId="0" applyBorder="1"/>
    <xf numFmtId="0" fontId="0" fillId="0" borderId="19" xfId="0" applyBorder="1" applyAlignment="1">
      <alignment horizontal="center"/>
    </xf>
    <xf numFmtId="0" fontId="20" fillId="0" borderId="25" xfId="0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30" xfId="0" applyBorder="1"/>
    <xf numFmtId="0" fontId="25" fillId="0" borderId="0" xfId="0" applyFont="1"/>
    <xf numFmtId="3" fontId="1" fillId="2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left"/>
    </xf>
    <xf numFmtId="3" fontId="26" fillId="0" borderId="1" xfId="0" applyNumberFormat="1" applyFont="1" applyBorder="1" applyAlignment="1">
      <alignment vertical="center"/>
    </xf>
    <xf numFmtId="0" fontId="10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0" fillId="0" borderId="30" xfId="0" applyNumberFormat="1" applyBorder="1"/>
    <xf numFmtId="3" fontId="0" fillId="0" borderId="1" xfId="0" applyNumberFormat="1" applyBorder="1"/>
    <xf numFmtId="3" fontId="13" fillId="0" borderId="0" xfId="0" applyNumberFormat="1" applyFont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3" fontId="25" fillId="0" borderId="0" xfId="0" applyNumberFormat="1" applyFont="1"/>
    <xf numFmtId="3" fontId="10" fillId="0" borderId="0" xfId="0" applyNumberFormat="1" applyFont="1"/>
    <xf numFmtId="3" fontId="1" fillId="0" borderId="1" xfId="0" applyNumberFormat="1" applyFont="1" applyBorder="1"/>
    <xf numFmtId="3" fontId="6" fillId="0" borderId="0" xfId="0" applyNumberFormat="1" applyFont="1"/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9" fontId="46" fillId="0" borderId="1" xfId="0" applyNumberFormat="1" applyFont="1" applyBorder="1"/>
    <xf numFmtId="1" fontId="46" fillId="0" borderId="1" xfId="0" applyNumberFormat="1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8" xfId="0" applyFont="1" applyBorder="1"/>
    <xf numFmtId="0" fontId="10" fillId="0" borderId="0" xfId="0" applyFont="1" applyAlignment="1">
      <alignment horizontal="left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right"/>
    </xf>
    <xf numFmtId="3" fontId="28" fillId="0" borderId="1" xfId="0" applyNumberFormat="1" applyFont="1" applyBorder="1"/>
    <xf numFmtId="0" fontId="31" fillId="3" borderId="1" xfId="0" applyFont="1" applyFill="1" applyBorder="1" applyAlignment="1">
      <alignment horizontal="center" vertical="center"/>
    </xf>
    <xf numFmtId="0" fontId="0" fillId="0" borderId="8" xfId="0" applyBorder="1"/>
    <xf numFmtId="0" fontId="10" fillId="0" borderId="30" xfId="0" applyFont="1" applyBorder="1"/>
    <xf numFmtId="0" fontId="32" fillId="0" borderId="0" xfId="0" applyFont="1"/>
    <xf numFmtId="0" fontId="33" fillId="0" borderId="0" xfId="0" applyFont="1"/>
    <xf numFmtId="49" fontId="47" fillId="0" borderId="0" xfId="0" applyNumberFormat="1" applyFont="1"/>
    <xf numFmtId="49" fontId="48" fillId="0" borderId="0" xfId="0" applyNumberFormat="1" applyFont="1"/>
    <xf numFmtId="49" fontId="48" fillId="0" borderId="12" xfId="0" applyNumberFormat="1" applyFont="1" applyBorder="1"/>
    <xf numFmtId="49" fontId="48" fillId="0" borderId="13" xfId="0" applyNumberFormat="1" applyFont="1" applyBorder="1"/>
    <xf numFmtId="0" fontId="0" fillId="0" borderId="13" xfId="0" applyBorder="1"/>
    <xf numFmtId="1" fontId="47" fillId="0" borderId="1" xfId="0" applyNumberFormat="1" applyFont="1" applyBorder="1"/>
    <xf numFmtId="0" fontId="49" fillId="0" borderId="1" xfId="0" applyFont="1" applyBorder="1"/>
    <xf numFmtId="1" fontId="50" fillId="0" borderId="1" xfId="0" applyNumberFormat="1" applyFont="1" applyBorder="1"/>
    <xf numFmtId="49" fontId="46" fillId="0" borderId="12" xfId="0" applyNumberFormat="1" applyFont="1" applyBorder="1"/>
    <xf numFmtId="1" fontId="46" fillId="0" borderId="12" xfId="0" applyNumberFormat="1" applyFont="1" applyBorder="1"/>
    <xf numFmtId="0" fontId="0" fillId="0" borderId="12" xfId="0" applyBorder="1"/>
    <xf numFmtId="1" fontId="47" fillId="0" borderId="12" xfId="0" applyNumberFormat="1" applyFont="1" applyBorder="1"/>
    <xf numFmtId="49" fontId="47" fillId="0" borderId="19" xfId="0" applyNumberFormat="1" applyFont="1" applyBorder="1"/>
    <xf numFmtId="49" fontId="47" fillId="0" borderId="28" xfId="0" applyNumberFormat="1" applyFont="1" applyBorder="1"/>
    <xf numFmtId="1" fontId="47" fillId="0" borderId="11" xfId="0" applyNumberFormat="1" applyFont="1" applyBorder="1"/>
    <xf numFmtId="1" fontId="46" fillId="0" borderId="11" xfId="0" applyNumberFormat="1" applyFont="1" applyBorder="1"/>
    <xf numFmtId="49" fontId="47" fillId="0" borderId="1" xfId="0" applyNumberFormat="1" applyFont="1" applyBorder="1"/>
    <xf numFmtId="1" fontId="48" fillId="0" borderId="1" xfId="0" applyNumberFormat="1" applyFont="1" applyBorder="1"/>
    <xf numFmtId="49" fontId="50" fillId="0" borderId="1" xfId="0" applyNumberFormat="1" applyFont="1" applyBorder="1"/>
    <xf numFmtId="49" fontId="47" fillId="0" borderId="1" xfId="0" applyNumberFormat="1" applyFont="1" applyBorder="1"/>
    <xf numFmtId="49" fontId="47" fillId="0" borderId="0" xfId="0" applyNumberFormat="1" applyFont="1"/>
    <xf numFmtId="174" fontId="44" fillId="0" borderId="1" xfId="1" applyNumberFormat="1" applyFont="1" applyBorder="1"/>
    <xf numFmtId="49" fontId="46" fillId="0" borderId="1" xfId="0" applyNumberFormat="1" applyFont="1" applyBorder="1"/>
    <xf numFmtId="49" fontId="51" fillId="0" borderId="1" xfId="0" applyNumberFormat="1" applyFont="1" applyBorder="1"/>
    <xf numFmtId="49" fontId="52" fillId="0" borderId="1" xfId="0" applyNumberFormat="1" applyFont="1" applyBorder="1"/>
    <xf numFmtId="3" fontId="49" fillId="0" borderId="1" xfId="0" applyNumberFormat="1" applyFont="1" applyBorder="1"/>
    <xf numFmtId="49" fontId="47" fillId="0" borderId="0" xfId="0" applyNumberFormat="1" applyFont="1" applyAlignment="1">
      <alignment horizontal="center"/>
    </xf>
    <xf numFmtId="174" fontId="0" fillId="0" borderId="0" xfId="0" applyNumberFormat="1"/>
    <xf numFmtId="0" fontId="34" fillId="0" borderId="1" xfId="0" applyFont="1" applyBorder="1" applyAlignment="1">
      <alignment horizontal="left" vertical="center"/>
    </xf>
    <xf numFmtId="176" fontId="34" fillId="0" borderId="1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4" fillId="0" borderId="10" xfId="0" applyFont="1" applyBorder="1"/>
    <xf numFmtId="0" fontId="14" fillId="0" borderId="19" xfId="0" applyFont="1" applyBorder="1"/>
    <xf numFmtId="0" fontId="14" fillId="0" borderId="20" xfId="0" applyFont="1" applyBorder="1"/>
    <xf numFmtId="0" fontId="13" fillId="0" borderId="5" xfId="0" applyFont="1" applyBorder="1"/>
    <xf numFmtId="0" fontId="13" fillId="0" borderId="0" xfId="0" applyFont="1"/>
    <xf numFmtId="0" fontId="13" fillId="0" borderId="21" xfId="0" applyFont="1" applyBorder="1"/>
    <xf numFmtId="0" fontId="13" fillId="0" borderId="28" xfId="0" applyFont="1" applyBorder="1"/>
    <xf numFmtId="0" fontId="13" fillId="0" borderId="19" xfId="0" applyFont="1" applyBorder="1"/>
    <xf numFmtId="0" fontId="13" fillId="0" borderId="3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5" xfId="0" applyFont="1" applyBorder="1"/>
    <xf numFmtId="0" fontId="25" fillId="0" borderId="21" xfId="0" applyFont="1" applyBorder="1"/>
    <xf numFmtId="0" fontId="14" fillId="0" borderId="11" xfId="0" applyFont="1" applyBorder="1"/>
    <xf numFmtId="0" fontId="14" fillId="0" borderId="28" xfId="0" applyFont="1" applyBorder="1"/>
    <xf numFmtId="0" fontId="14" fillId="0" borderId="29" xfId="0" applyFont="1" applyBorder="1"/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/>
    <xf numFmtId="0" fontId="14" fillId="0" borderId="12" xfId="0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14" fillId="0" borderId="30" xfId="0" applyFont="1" applyBorder="1" applyAlignment="1">
      <alignment horizontal="center" vertical="center"/>
    </xf>
    <xf numFmtId="0" fontId="24" fillId="0" borderId="34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72" fontId="14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34" xfId="0" applyFont="1" applyBorder="1"/>
    <xf numFmtId="3" fontId="14" fillId="0" borderId="1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3" fontId="6" fillId="0" borderId="1" xfId="0" applyNumberFormat="1" applyFont="1" applyBorder="1"/>
    <xf numFmtId="49" fontId="53" fillId="0" borderId="0" xfId="0" applyNumberFormat="1" applyFont="1"/>
    <xf numFmtId="3" fontId="6" fillId="0" borderId="12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49" fontId="38" fillId="0" borderId="0" xfId="0" applyNumberFormat="1" applyFont="1" applyAlignment="1">
      <alignment horizontal="center"/>
    </xf>
    <xf numFmtId="49" fontId="13" fillId="0" borderId="0" xfId="0" applyNumberFormat="1" applyFont="1"/>
    <xf numFmtId="0" fontId="14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0" fontId="14" fillId="0" borderId="1" xfId="0" applyFont="1" applyBorder="1"/>
    <xf numFmtId="1" fontId="6" fillId="0" borderId="1" xfId="0" applyNumberFormat="1" applyFont="1" applyBorder="1"/>
    <xf numFmtId="49" fontId="39" fillId="0" borderId="1" xfId="0" applyNumberFormat="1" applyFont="1" applyBorder="1"/>
    <xf numFmtId="1" fontId="39" fillId="0" borderId="1" xfId="0" applyNumberFormat="1" applyFont="1" applyBorder="1"/>
    <xf numFmtId="49" fontId="39" fillId="0" borderId="19" xfId="0" applyNumberFormat="1" applyFont="1" applyBorder="1"/>
    <xf numFmtId="1" fontId="39" fillId="0" borderId="19" xfId="0" applyNumberFormat="1" applyFont="1" applyBorder="1"/>
    <xf numFmtId="1" fontId="39" fillId="0" borderId="0" xfId="0" applyNumberFormat="1" applyFont="1"/>
    <xf numFmtId="49" fontId="38" fillId="0" borderId="12" xfId="0" applyNumberFormat="1" applyFont="1" applyBorder="1"/>
    <xf numFmtId="49" fontId="6" fillId="0" borderId="12" xfId="0" applyNumberFormat="1" applyFont="1" applyBorder="1"/>
    <xf numFmtId="49" fontId="6" fillId="0" borderId="4" xfId="0" applyNumberFormat="1" applyFont="1" applyBorder="1"/>
    <xf numFmtId="49" fontId="13" fillId="0" borderId="4" xfId="0" applyNumberFormat="1" applyFont="1" applyBorder="1"/>
    <xf numFmtId="0" fontId="14" fillId="0" borderId="4" xfId="0" applyFont="1" applyBorder="1"/>
    <xf numFmtId="0" fontId="14" fillId="0" borderId="13" xfId="0" applyFont="1" applyBorder="1"/>
    <xf numFmtId="49" fontId="39" fillId="0" borderId="0" xfId="0" applyNumberFormat="1" applyFont="1"/>
    <xf numFmtId="49" fontId="38" fillId="0" borderId="0" xfId="0" applyNumberFormat="1" applyFont="1"/>
    <xf numFmtId="4" fontId="25" fillId="0" borderId="1" xfId="0" applyNumberFormat="1" applyFont="1" applyBorder="1" applyAlignment="1">
      <alignment horizontal="right"/>
    </xf>
    <xf numFmtId="14" fontId="13" fillId="0" borderId="28" xfId="0" applyNumberFormat="1" applyFont="1" applyBorder="1" applyAlignment="1">
      <alignment horizontal="center"/>
    </xf>
    <xf numFmtId="0" fontId="40" fillId="0" borderId="0" xfId="0" applyFont="1"/>
    <xf numFmtId="172" fontId="13" fillId="0" borderId="1" xfId="0" applyNumberFormat="1" applyFont="1" applyBorder="1" applyAlignment="1">
      <alignment horizontal="right"/>
    </xf>
    <xf numFmtId="0" fontId="45" fillId="4" borderId="0" xfId="0" applyFont="1" applyFill="1"/>
    <xf numFmtId="0" fontId="13" fillId="0" borderId="0" xfId="0" applyFont="1" applyAlignment="1">
      <alignment horizontal="right"/>
    </xf>
    <xf numFmtId="0" fontId="54" fillId="0" borderId="28" xfId="0" applyFont="1" applyBorder="1"/>
    <xf numFmtId="0" fontId="14" fillId="0" borderId="30" xfId="0" applyFont="1" applyBorder="1"/>
    <xf numFmtId="0" fontId="54" fillId="0" borderId="30" xfId="0" applyFont="1" applyBorder="1"/>
    <xf numFmtId="0" fontId="55" fillId="4" borderId="0" xfId="0" applyFont="1" applyFill="1"/>
    <xf numFmtId="0" fontId="10" fillId="0" borderId="3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1" fillId="0" borderId="20" xfId="0" applyNumberFormat="1" applyFont="1" applyBorder="1" applyAlignment="1">
      <alignment horizontal="center" vertical="center"/>
    </xf>
    <xf numFmtId="3" fontId="41" fillId="0" borderId="29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3" fontId="14" fillId="4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44" fillId="0" borderId="1" xfId="2" applyBorder="1"/>
    <xf numFmtId="174" fontId="44" fillId="0" borderId="1" xfId="1" applyNumberFormat="1" applyFont="1" applyFill="1" applyBorder="1"/>
    <xf numFmtId="3" fontId="14" fillId="0" borderId="1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20" fillId="0" borderId="0" xfId="0" applyFont="1" applyAlignment="1">
      <alignment horizontal="left"/>
    </xf>
    <xf numFmtId="49" fontId="37" fillId="0" borderId="28" xfId="0" applyNumberFormat="1" applyFont="1" applyBorder="1" applyAlignment="1">
      <alignment horizontal="left"/>
    </xf>
    <xf numFmtId="49" fontId="38" fillId="0" borderId="0" xfId="0" applyNumberFormat="1" applyFont="1" applyAlignment="1">
      <alignment horizontal="center"/>
    </xf>
    <xf numFmtId="0" fontId="25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49" fontId="46" fillId="0" borderId="1" xfId="0" applyNumberFormat="1" applyFont="1" applyBorder="1" applyAlignment="1">
      <alignment horizontal="center"/>
    </xf>
    <xf numFmtId="49" fontId="47" fillId="0" borderId="12" xfId="0" applyNumberFormat="1" applyFont="1" applyBorder="1" applyAlignment="1">
      <alignment horizontal="center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center"/>
    </xf>
    <xf numFmtId="49" fontId="46" fillId="0" borderId="12" xfId="0" applyNumberFormat="1" applyFont="1" applyBorder="1" applyAlignment="1">
      <alignment horizontal="center"/>
    </xf>
    <xf numFmtId="49" fontId="48" fillId="0" borderId="30" xfId="0" applyNumberFormat="1" applyFont="1" applyBorder="1" applyAlignment="1">
      <alignment horizontal="center"/>
    </xf>
    <xf numFmtId="49" fontId="48" fillId="0" borderId="34" xfId="0" applyNumberFormat="1" applyFont="1" applyBorder="1" applyAlignment="1">
      <alignment horizontal="center"/>
    </xf>
    <xf numFmtId="49" fontId="47" fillId="0" borderId="8" xfId="0" applyNumberFormat="1" applyFont="1" applyBorder="1" applyAlignment="1">
      <alignment horizontal="left"/>
    </xf>
    <xf numFmtId="49" fontId="47" fillId="0" borderId="34" xfId="0" applyNumberFormat="1" applyFont="1" applyBorder="1" applyAlignment="1">
      <alignment horizontal="left"/>
    </xf>
    <xf numFmtId="49" fontId="46" fillId="0" borderId="8" xfId="0" applyNumberFormat="1" applyFont="1" applyBorder="1" applyAlignment="1">
      <alignment horizontal="left"/>
    </xf>
    <xf numFmtId="49" fontId="46" fillId="0" borderId="34" xfId="0" applyNumberFormat="1" applyFont="1" applyBorder="1" applyAlignment="1">
      <alignment horizontal="left"/>
    </xf>
    <xf numFmtId="49" fontId="50" fillId="0" borderId="8" xfId="0" applyNumberFormat="1" applyFont="1" applyBorder="1" applyAlignment="1">
      <alignment horizontal="left"/>
    </xf>
    <xf numFmtId="49" fontId="50" fillId="0" borderId="34" xfId="0" applyNumberFormat="1" applyFont="1" applyBorder="1" applyAlignment="1">
      <alignment horizontal="left"/>
    </xf>
    <xf numFmtId="49" fontId="48" fillId="0" borderId="10" xfId="0" applyNumberFormat="1" applyFont="1" applyBorder="1" applyAlignment="1">
      <alignment horizontal="center"/>
    </xf>
    <xf numFmtId="49" fontId="48" fillId="0" borderId="20" xfId="0" applyNumberFormat="1" applyFont="1" applyBorder="1" applyAlignment="1">
      <alignment horizontal="center"/>
    </xf>
    <xf numFmtId="49" fontId="48" fillId="0" borderId="11" xfId="0" applyNumberFormat="1" applyFont="1" applyBorder="1" applyAlignment="1">
      <alignment horizontal="center"/>
    </xf>
    <xf numFmtId="49" fontId="48" fillId="0" borderId="2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220</xdr:row>
      <xdr:rowOff>57150</xdr:rowOff>
    </xdr:from>
    <xdr:to>
      <xdr:col>10</xdr:col>
      <xdr:colOff>85725</xdr:colOff>
      <xdr:row>226</xdr:row>
      <xdr:rowOff>180975</xdr:rowOff>
    </xdr:to>
    <xdr:pic>
      <xdr:nvPicPr>
        <xdr:cNvPr id="12329" name="Picture 1">
          <a:extLst>
            <a:ext uri="{FF2B5EF4-FFF2-40B4-BE49-F238E27FC236}">
              <a16:creationId xmlns:a16="http://schemas.microsoft.com/office/drawing/2014/main" id="{89CC384B-1C60-4279-AFB4-4F8B890A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36356925"/>
          <a:ext cx="16859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221</xdr:row>
      <xdr:rowOff>47625</xdr:rowOff>
    </xdr:from>
    <xdr:to>
      <xdr:col>5</xdr:col>
      <xdr:colOff>514350</xdr:colOff>
      <xdr:row>227</xdr:row>
      <xdr:rowOff>28575</xdr:rowOff>
    </xdr:to>
    <xdr:pic>
      <xdr:nvPicPr>
        <xdr:cNvPr id="12330" name="Picture 4">
          <a:extLst>
            <a:ext uri="{FF2B5EF4-FFF2-40B4-BE49-F238E27FC236}">
              <a16:creationId xmlns:a16="http://schemas.microsoft.com/office/drawing/2014/main" id="{973D4340-5178-44F8-86C5-97D2CB3E4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6537900"/>
          <a:ext cx="16192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E4" sqref="E4:F4"/>
    </sheetView>
  </sheetViews>
  <sheetFormatPr defaultRowHeight="12.75" x14ac:dyDescent="0.2"/>
  <cols>
    <col min="1" max="1" width="1.5703125" style="1" customWidth="1"/>
    <col min="2" max="2" width="7.85546875" style="1" customWidth="1"/>
    <col min="3" max="3" width="5.28515625" style="1" customWidth="1"/>
    <col min="4" max="4" width="9.42578125" style="1" customWidth="1"/>
    <col min="5" max="5" width="28.5703125" style="1" customWidth="1"/>
    <col min="6" max="6" width="10" style="1" customWidth="1"/>
    <col min="7" max="7" width="18.5703125" style="1" customWidth="1"/>
    <col min="8" max="8" width="7.5703125" style="1" customWidth="1"/>
    <col min="9" max="9" width="0.85546875" style="1" customWidth="1"/>
    <col min="10" max="10" width="9.140625" style="1" customWidth="1"/>
    <col min="11" max="16384" width="9.140625" style="1"/>
  </cols>
  <sheetData>
    <row r="1" spans="1:8" ht="6.75" customHeight="1" x14ac:dyDescent="0.2"/>
    <row r="2" spans="1:8" x14ac:dyDescent="0.2">
      <c r="A2" s="182"/>
      <c r="B2" s="183"/>
      <c r="C2" s="183"/>
      <c r="D2" s="183"/>
      <c r="E2" s="183"/>
      <c r="F2" s="183"/>
      <c r="G2" s="183"/>
      <c r="H2" s="184"/>
    </row>
    <row r="3" spans="1:8" s="2" customFormat="1" ht="14.1" customHeight="1" x14ac:dyDescent="0.25">
      <c r="A3" s="185"/>
      <c r="B3" s="186" t="s">
        <v>0</v>
      </c>
      <c r="C3" s="186"/>
      <c r="D3" s="186"/>
      <c r="E3" s="137" t="s">
        <v>499</v>
      </c>
      <c r="F3" s="271"/>
      <c r="G3" s="270"/>
      <c r="H3" s="187"/>
    </row>
    <row r="4" spans="1:8" s="2" customFormat="1" ht="14.1" customHeight="1" x14ac:dyDescent="0.2">
      <c r="A4" s="185"/>
      <c r="B4" s="186" t="s">
        <v>1</v>
      </c>
      <c r="C4" s="186"/>
      <c r="D4" s="186"/>
      <c r="E4" s="295" t="s">
        <v>501</v>
      </c>
      <c r="F4" s="295"/>
      <c r="G4" s="23"/>
      <c r="H4" s="187"/>
    </row>
    <row r="5" spans="1:8" s="2" customFormat="1" ht="14.1" customHeight="1" x14ac:dyDescent="0.2">
      <c r="A5" s="185"/>
      <c r="B5" s="186" t="s">
        <v>2</v>
      </c>
      <c r="C5" s="186"/>
      <c r="D5" s="186"/>
      <c r="E5" s="189" t="s">
        <v>509</v>
      </c>
      <c r="F5" s="186"/>
      <c r="G5" s="188"/>
      <c r="H5" s="187"/>
    </row>
    <row r="6" spans="1:8" s="2" customFormat="1" ht="14.1" customHeight="1" x14ac:dyDescent="0.2">
      <c r="A6" s="185"/>
      <c r="B6" s="186"/>
      <c r="C6" s="186"/>
      <c r="D6" s="186"/>
      <c r="E6" s="186"/>
      <c r="F6" s="186"/>
      <c r="G6" s="190" t="s">
        <v>500</v>
      </c>
      <c r="H6" s="187"/>
    </row>
    <row r="7" spans="1:8" s="2" customFormat="1" ht="14.1" customHeight="1" x14ac:dyDescent="0.2">
      <c r="A7" s="185"/>
      <c r="B7" s="186" t="s">
        <v>3</v>
      </c>
      <c r="C7" s="186"/>
      <c r="D7" s="186"/>
      <c r="E7" s="267">
        <v>42415</v>
      </c>
      <c r="F7" s="23"/>
      <c r="G7" s="186"/>
      <c r="H7" s="187"/>
    </row>
    <row r="8" spans="1:8" s="2" customFormat="1" ht="14.1" customHeight="1" x14ac:dyDescent="0.25">
      <c r="A8" s="185"/>
      <c r="B8" s="186" t="s">
        <v>4</v>
      </c>
      <c r="C8" s="186"/>
      <c r="D8" s="186"/>
      <c r="E8" s="268" t="s">
        <v>511</v>
      </c>
      <c r="F8" s="23"/>
      <c r="G8" s="186"/>
      <c r="H8" s="187"/>
    </row>
    <row r="9" spans="1:8" s="2" customFormat="1" ht="14.1" customHeight="1" x14ac:dyDescent="0.2">
      <c r="A9" s="185"/>
      <c r="B9" s="186"/>
      <c r="C9" s="186"/>
      <c r="D9" s="186"/>
      <c r="E9" s="186"/>
      <c r="F9" s="186"/>
      <c r="G9" s="186"/>
      <c r="H9" s="187"/>
    </row>
    <row r="10" spans="1:8" s="2" customFormat="1" ht="14.1" customHeight="1" x14ac:dyDescent="0.2">
      <c r="A10" s="185"/>
      <c r="B10" s="186" t="s">
        <v>5</v>
      </c>
      <c r="C10" s="186"/>
      <c r="D10" s="186"/>
      <c r="E10" s="195" t="s">
        <v>502</v>
      </c>
      <c r="F10" s="195"/>
      <c r="G10" s="195"/>
      <c r="H10" s="79"/>
    </row>
    <row r="11" spans="1:8" s="2" customFormat="1" ht="14.1" customHeight="1" x14ac:dyDescent="0.2">
      <c r="A11" s="185"/>
      <c r="B11" s="186"/>
      <c r="C11" s="186"/>
      <c r="D11" s="186"/>
      <c r="E11" s="272" t="s">
        <v>503</v>
      </c>
      <c r="F11" s="273"/>
      <c r="G11" s="273"/>
      <c r="H11" s="79"/>
    </row>
    <row r="12" spans="1:8" s="2" customFormat="1" ht="14.1" customHeight="1" x14ac:dyDescent="0.2">
      <c r="A12" s="185"/>
      <c r="B12" s="186"/>
      <c r="C12" s="186"/>
      <c r="D12" s="186"/>
      <c r="E12" s="274" t="s">
        <v>504</v>
      </c>
      <c r="F12" s="273"/>
      <c r="G12" s="273"/>
      <c r="H12" s="79"/>
    </row>
    <row r="13" spans="1:8" x14ac:dyDescent="0.2">
      <c r="A13" s="77"/>
      <c r="B13" s="78"/>
      <c r="C13" s="78"/>
      <c r="D13" s="78"/>
      <c r="E13" s="78" t="s">
        <v>505</v>
      </c>
      <c r="F13" s="78"/>
      <c r="G13" s="78"/>
      <c r="H13" s="79"/>
    </row>
    <row r="14" spans="1:8" x14ac:dyDescent="0.2">
      <c r="A14" s="77"/>
      <c r="B14" s="78"/>
      <c r="C14" s="78"/>
      <c r="D14" s="78"/>
      <c r="E14" s="78" t="s">
        <v>506</v>
      </c>
      <c r="F14" s="78"/>
      <c r="G14" s="78"/>
      <c r="H14" s="79"/>
    </row>
    <row r="15" spans="1:8" x14ac:dyDescent="0.2">
      <c r="A15" s="77"/>
      <c r="B15" s="78"/>
      <c r="C15" s="78"/>
      <c r="D15" s="78"/>
      <c r="E15" s="195" t="s">
        <v>508</v>
      </c>
      <c r="F15" s="195"/>
      <c r="G15" s="195"/>
      <c r="H15" s="79"/>
    </row>
    <row r="16" spans="1:8" x14ac:dyDescent="0.2">
      <c r="A16" s="77"/>
      <c r="B16" s="78"/>
      <c r="C16" s="78"/>
      <c r="D16" s="78"/>
      <c r="E16" s="273" t="s">
        <v>507</v>
      </c>
      <c r="F16" s="78"/>
      <c r="G16" s="78"/>
      <c r="H16" s="79"/>
    </row>
    <row r="17" spans="1:8" x14ac:dyDescent="0.2">
      <c r="A17" s="77"/>
      <c r="B17" s="78"/>
      <c r="C17" s="78"/>
      <c r="D17" s="78"/>
      <c r="F17" s="78"/>
      <c r="G17" s="78"/>
      <c r="H17" s="79"/>
    </row>
    <row r="18" spans="1:8" x14ac:dyDescent="0.2">
      <c r="A18" s="77"/>
      <c r="B18" s="78"/>
      <c r="C18" s="78"/>
      <c r="D18" s="78"/>
      <c r="F18" s="78"/>
      <c r="G18" s="78"/>
      <c r="H18" s="79"/>
    </row>
    <row r="19" spans="1:8" x14ac:dyDescent="0.2">
      <c r="A19" s="77"/>
      <c r="B19" s="78"/>
      <c r="C19" s="78"/>
      <c r="D19" s="78"/>
      <c r="F19" s="78"/>
      <c r="G19" s="78"/>
      <c r="H19" s="79"/>
    </row>
    <row r="20" spans="1:8" x14ac:dyDescent="0.2">
      <c r="A20" s="77"/>
      <c r="B20" s="78"/>
      <c r="C20" s="78"/>
      <c r="D20" s="78"/>
      <c r="F20" s="78"/>
      <c r="G20" s="78"/>
      <c r="H20" s="79"/>
    </row>
    <row r="21" spans="1:8" x14ac:dyDescent="0.2">
      <c r="A21" s="77"/>
      <c r="B21" s="78"/>
      <c r="C21" s="78"/>
      <c r="D21" s="78"/>
      <c r="E21" s="78"/>
      <c r="F21" s="78"/>
      <c r="G21" s="78"/>
      <c r="H21" s="79"/>
    </row>
    <row r="22" spans="1:8" x14ac:dyDescent="0.2">
      <c r="A22" s="77"/>
      <c r="B22" s="78"/>
      <c r="C22" s="78"/>
      <c r="D22" s="78"/>
      <c r="E22" s="78"/>
      <c r="F22" s="78"/>
      <c r="G22" s="78"/>
      <c r="H22" s="79"/>
    </row>
    <row r="23" spans="1:8" x14ac:dyDescent="0.2">
      <c r="A23" s="77"/>
      <c r="B23" s="78"/>
      <c r="C23" s="78"/>
      <c r="D23" s="78"/>
      <c r="E23" s="78"/>
      <c r="F23" s="78"/>
      <c r="G23" s="78"/>
      <c r="H23" s="79"/>
    </row>
    <row r="24" spans="1:8" x14ac:dyDescent="0.2">
      <c r="A24" s="77"/>
      <c r="B24" s="78"/>
      <c r="C24" s="78"/>
      <c r="D24" s="78"/>
      <c r="E24" s="78"/>
      <c r="F24" s="78"/>
      <c r="G24" s="78"/>
      <c r="H24" s="79"/>
    </row>
    <row r="25" spans="1:8" ht="33.75" x14ac:dyDescent="0.5">
      <c r="A25" s="291" t="s">
        <v>6</v>
      </c>
      <c r="B25" s="292"/>
      <c r="C25" s="292"/>
      <c r="D25" s="292"/>
      <c r="E25" s="292"/>
      <c r="F25" s="292"/>
      <c r="G25" s="292"/>
      <c r="H25" s="293"/>
    </row>
    <row r="26" spans="1:8" x14ac:dyDescent="0.2">
      <c r="A26" s="77"/>
      <c r="B26" s="294" t="s">
        <v>516</v>
      </c>
      <c r="C26" s="294"/>
      <c r="D26" s="294"/>
      <c r="E26" s="294"/>
      <c r="F26" s="294"/>
      <c r="G26" s="294"/>
      <c r="H26" s="79"/>
    </row>
    <row r="27" spans="1:8" x14ac:dyDescent="0.2">
      <c r="A27" s="77"/>
      <c r="B27" s="294" t="s">
        <v>7</v>
      </c>
      <c r="C27" s="294"/>
      <c r="D27" s="294"/>
      <c r="E27" s="294"/>
      <c r="F27" s="294"/>
      <c r="G27" s="294"/>
      <c r="H27" s="79"/>
    </row>
    <row r="28" spans="1:8" x14ac:dyDescent="0.2">
      <c r="A28" s="77"/>
      <c r="B28" s="78"/>
      <c r="C28" s="78"/>
      <c r="D28" s="78"/>
      <c r="E28" s="78"/>
      <c r="F28" s="78"/>
      <c r="G28" s="78"/>
      <c r="H28" s="79"/>
    </row>
    <row r="29" spans="1:8" x14ac:dyDescent="0.2">
      <c r="A29" s="77"/>
      <c r="B29" s="78"/>
      <c r="C29" s="78"/>
      <c r="D29" s="78"/>
      <c r="E29" s="78"/>
      <c r="F29" s="78"/>
      <c r="G29" s="78"/>
      <c r="H29" s="79"/>
    </row>
    <row r="30" spans="1:8" ht="33.75" x14ac:dyDescent="0.5">
      <c r="A30" s="77"/>
      <c r="B30" s="78"/>
      <c r="C30" s="78"/>
      <c r="D30" s="78"/>
      <c r="E30" s="191" t="s">
        <v>535</v>
      </c>
      <c r="F30" s="78"/>
      <c r="G30" s="78"/>
      <c r="H30" s="79"/>
    </row>
    <row r="31" spans="1:8" x14ac:dyDescent="0.2">
      <c r="A31" s="77"/>
      <c r="B31" s="78"/>
      <c r="C31" s="78"/>
      <c r="D31" s="78"/>
      <c r="E31" s="78"/>
      <c r="F31" s="78"/>
      <c r="G31" s="78"/>
      <c r="H31" s="79"/>
    </row>
    <row r="32" spans="1:8" x14ac:dyDescent="0.2">
      <c r="A32" s="77"/>
      <c r="B32" s="78"/>
      <c r="C32" s="78"/>
      <c r="D32" s="78"/>
      <c r="E32" s="78"/>
      <c r="F32" s="78"/>
      <c r="G32" s="78"/>
      <c r="H32" s="79"/>
    </row>
    <row r="33" spans="1:8" x14ac:dyDescent="0.2">
      <c r="A33" s="77"/>
      <c r="B33" s="78"/>
      <c r="C33" s="78"/>
      <c r="D33" s="78"/>
      <c r="E33" s="78"/>
      <c r="F33" s="78"/>
      <c r="G33" s="78"/>
      <c r="H33" s="79"/>
    </row>
    <row r="34" spans="1:8" x14ac:dyDescent="0.2">
      <c r="A34" s="77"/>
      <c r="B34" s="78"/>
      <c r="C34" s="78"/>
      <c r="D34" s="78"/>
      <c r="E34" s="78"/>
      <c r="F34" s="78"/>
      <c r="G34" s="78"/>
      <c r="H34" s="79"/>
    </row>
    <row r="35" spans="1:8" x14ac:dyDescent="0.2">
      <c r="A35" s="77"/>
      <c r="B35" s="78"/>
      <c r="C35" s="78"/>
      <c r="D35" s="78"/>
      <c r="E35" s="78"/>
      <c r="F35" s="78"/>
      <c r="G35" s="78"/>
      <c r="H35" s="79"/>
    </row>
    <row r="36" spans="1:8" x14ac:dyDescent="0.2">
      <c r="A36" s="77"/>
      <c r="B36" s="78"/>
      <c r="C36" s="78"/>
      <c r="D36" s="78"/>
      <c r="E36" s="78"/>
      <c r="F36" s="78"/>
      <c r="G36" s="78"/>
      <c r="H36" s="79"/>
    </row>
    <row r="37" spans="1:8" x14ac:dyDescent="0.2">
      <c r="A37" s="77"/>
      <c r="B37" s="78"/>
      <c r="C37" s="78"/>
      <c r="D37" s="78"/>
      <c r="E37" s="78"/>
      <c r="F37" s="78"/>
      <c r="G37" s="78"/>
      <c r="H37" s="79"/>
    </row>
    <row r="38" spans="1:8" x14ac:dyDescent="0.2">
      <c r="A38" s="77"/>
      <c r="B38" s="78"/>
      <c r="C38" s="78"/>
      <c r="D38" s="78"/>
      <c r="E38" s="78"/>
      <c r="F38" s="78"/>
      <c r="G38" s="78"/>
      <c r="H38" s="79"/>
    </row>
    <row r="39" spans="1:8" x14ac:dyDescent="0.2">
      <c r="A39" s="77"/>
      <c r="B39" s="78"/>
      <c r="C39" s="78"/>
      <c r="D39" s="78"/>
      <c r="E39" s="78"/>
      <c r="F39" s="78"/>
      <c r="G39" s="78"/>
      <c r="H39" s="79"/>
    </row>
    <row r="40" spans="1:8" x14ac:dyDescent="0.2">
      <c r="A40" s="77"/>
      <c r="B40" s="78"/>
      <c r="C40" s="78"/>
      <c r="D40" s="78"/>
      <c r="E40" s="78"/>
      <c r="F40" s="78"/>
      <c r="G40" s="78"/>
      <c r="H40" s="79"/>
    </row>
    <row r="41" spans="1:8" x14ac:dyDescent="0.2">
      <c r="A41" s="77"/>
      <c r="B41" s="78"/>
      <c r="C41" s="78"/>
      <c r="D41" s="78"/>
      <c r="E41" s="78"/>
      <c r="F41" s="78"/>
      <c r="G41" s="78"/>
      <c r="H41" s="79"/>
    </row>
    <row r="42" spans="1:8" x14ac:dyDescent="0.2">
      <c r="A42" s="77"/>
      <c r="B42" s="78"/>
      <c r="C42" s="78"/>
      <c r="D42" s="78"/>
      <c r="E42" s="78"/>
      <c r="F42" s="78"/>
      <c r="G42" s="78"/>
      <c r="H42" s="79"/>
    </row>
    <row r="43" spans="1:8" x14ac:dyDescent="0.2">
      <c r="A43" s="77"/>
      <c r="B43" s="78"/>
      <c r="C43" s="78"/>
      <c r="D43" s="78"/>
      <c r="E43" s="78"/>
      <c r="F43" s="78"/>
      <c r="G43" s="78"/>
      <c r="H43" s="79"/>
    </row>
    <row r="44" spans="1:8" x14ac:dyDescent="0.2">
      <c r="A44" s="77"/>
      <c r="B44" s="78"/>
      <c r="C44" s="78"/>
      <c r="D44" s="78"/>
      <c r="E44" s="78"/>
      <c r="F44" s="78"/>
      <c r="G44" s="78"/>
      <c r="H44" s="79"/>
    </row>
    <row r="45" spans="1:8" ht="9" customHeight="1" x14ac:dyDescent="0.2">
      <c r="A45" s="77"/>
      <c r="B45" s="78"/>
      <c r="C45" s="78"/>
      <c r="D45" s="78"/>
      <c r="E45" s="78"/>
      <c r="F45" s="78"/>
      <c r="G45" s="78"/>
      <c r="H45" s="79"/>
    </row>
    <row r="46" spans="1:8" x14ac:dyDescent="0.2">
      <c r="A46" s="77"/>
      <c r="B46" s="78"/>
      <c r="C46" s="78"/>
      <c r="D46" s="78"/>
      <c r="E46" s="78"/>
      <c r="F46" s="78"/>
      <c r="G46" s="78"/>
      <c r="H46" s="79"/>
    </row>
    <row r="47" spans="1:8" x14ac:dyDescent="0.2">
      <c r="A47" s="77"/>
      <c r="B47" s="78"/>
      <c r="C47" s="78"/>
      <c r="D47" s="78"/>
      <c r="E47" s="78"/>
      <c r="F47" s="78"/>
      <c r="G47" s="78"/>
      <c r="H47" s="79"/>
    </row>
    <row r="48" spans="1:8" s="2" customFormat="1" ht="12.95" customHeight="1" x14ac:dyDescent="0.2">
      <c r="A48" s="185"/>
      <c r="B48" s="186" t="s">
        <v>8</v>
      </c>
      <c r="C48" s="186"/>
      <c r="D48" s="186"/>
      <c r="E48" s="186"/>
      <c r="F48" s="186"/>
      <c r="G48" s="23" t="s">
        <v>301</v>
      </c>
      <c r="H48" s="187"/>
    </row>
    <row r="49" spans="1:8" s="2" customFormat="1" ht="12.95" customHeight="1" x14ac:dyDescent="0.2">
      <c r="A49" s="185"/>
      <c r="B49" s="186" t="s">
        <v>9</v>
      </c>
      <c r="C49" s="186"/>
      <c r="D49" s="186"/>
      <c r="E49" s="186"/>
      <c r="F49" s="186"/>
      <c r="G49" s="23" t="s">
        <v>301</v>
      </c>
      <c r="H49" s="187"/>
    </row>
    <row r="50" spans="1:8" s="2" customFormat="1" ht="12.95" customHeight="1" x14ac:dyDescent="0.2">
      <c r="A50" s="185"/>
      <c r="B50" s="186" t="s">
        <v>10</v>
      </c>
      <c r="C50" s="186"/>
      <c r="D50" s="186"/>
      <c r="E50" s="186"/>
      <c r="F50" s="186"/>
      <c r="G50" s="23" t="s">
        <v>11</v>
      </c>
      <c r="H50" s="187"/>
    </row>
    <row r="51" spans="1:8" s="2" customFormat="1" ht="12.95" customHeight="1" x14ac:dyDescent="0.2">
      <c r="A51" s="185"/>
      <c r="B51" s="186" t="s">
        <v>12</v>
      </c>
      <c r="C51" s="186"/>
      <c r="D51" s="186"/>
      <c r="E51" s="186"/>
      <c r="F51" s="186"/>
      <c r="G51" s="23"/>
      <c r="H51" s="187"/>
    </row>
    <row r="52" spans="1:8" x14ac:dyDescent="0.2">
      <c r="A52" s="77"/>
      <c r="B52" s="78"/>
      <c r="C52" s="78"/>
      <c r="D52" s="78"/>
      <c r="E52" s="78"/>
      <c r="F52" s="78"/>
      <c r="G52" s="78"/>
      <c r="H52" s="79"/>
    </row>
    <row r="53" spans="1:8" s="3" customFormat="1" ht="12.95" customHeight="1" x14ac:dyDescent="0.2">
      <c r="A53" s="192"/>
      <c r="B53" s="186" t="s">
        <v>13</v>
      </c>
      <c r="C53" s="186"/>
      <c r="D53" s="186"/>
      <c r="E53" s="186"/>
      <c r="F53" s="23" t="s">
        <v>14</v>
      </c>
      <c r="G53" s="234" t="s">
        <v>536</v>
      </c>
      <c r="H53" s="193"/>
    </row>
    <row r="54" spans="1:8" s="3" customFormat="1" ht="12.95" customHeight="1" x14ac:dyDescent="0.2">
      <c r="A54" s="192"/>
      <c r="B54" s="186"/>
      <c r="C54" s="186"/>
      <c r="D54" s="186"/>
      <c r="E54" s="186"/>
      <c r="F54" s="23" t="s">
        <v>15</v>
      </c>
      <c r="G54" s="23" t="s">
        <v>531</v>
      </c>
      <c r="H54" s="193"/>
    </row>
    <row r="55" spans="1:8" s="3" customFormat="1" ht="7.5" customHeight="1" x14ac:dyDescent="0.2">
      <c r="A55" s="192"/>
      <c r="B55" s="186"/>
      <c r="C55" s="186"/>
      <c r="D55" s="186"/>
      <c r="E55" s="186"/>
      <c r="F55" s="23"/>
      <c r="G55" s="23"/>
      <c r="H55" s="193"/>
    </row>
    <row r="56" spans="1:8" s="3" customFormat="1" ht="12.95" customHeight="1" x14ac:dyDescent="0.2">
      <c r="A56" s="192"/>
      <c r="B56" s="186" t="s">
        <v>16</v>
      </c>
      <c r="C56" s="186"/>
      <c r="D56" s="186"/>
      <c r="E56" s="23"/>
      <c r="F56" s="186"/>
      <c r="G56" s="23" t="s">
        <v>537</v>
      </c>
      <c r="H56" s="193"/>
    </row>
    <row r="57" spans="1:8" ht="22.5" customHeight="1" x14ac:dyDescent="0.2">
      <c r="A57" s="194"/>
      <c r="B57" s="195"/>
      <c r="C57" s="195"/>
      <c r="D57" s="195"/>
      <c r="E57" s="195"/>
      <c r="F57" s="195"/>
      <c r="G57" s="195"/>
      <c r="H57" s="196"/>
    </row>
    <row r="58" spans="1:8" ht="6.75" customHeight="1" x14ac:dyDescent="0.2"/>
  </sheetData>
  <mergeCells count="4">
    <mergeCell ref="A25:H25"/>
    <mergeCell ref="B26:G26"/>
    <mergeCell ref="B27:G27"/>
    <mergeCell ref="E4:F4"/>
  </mergeCells>
  <phoneticPr fontId="6" type="noConversion"/>
  <pageMargins left="1.1417322834645669" right="0.35433070866141736" top="0" bottom="0" header="0" footer="0"/>
  <pageSetup orientation="portrait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D11" sqref="D11:D14"/>
    </sheetView>
  </sheetViews>
  <sheetFormatPr defaultRowHeight="12.75" x14ac:dyDescent="0.2"/>
  <cols>
    <col min="1" max="1" width="2.140625" customWidth="1"/>
    <col min="2" max="2" width="5.140625" customWidth="1"/>
    <col min="3" max="3" width="38.85546875" customWidth="1"/>
    <col min="4" max="5" width="10.7109375" customWidth="1"/>
    <col min="6" max="6" width="12.140625" customWidth="1"/>
    <col min="7" max="7" width="20.42578125" customWidth="1"/>
  </cols>
  <sheetData>
    <row r="1" spans="2:8" ht="15" x14ac:dyDescent="0.2">
      <c r="C1" s="104" t="s">
        <v>313</v>
      </c>
      <c r="D1" s="134"/>
      <c r="E1" s="134"/>
      <c r="F1" s="134"/>
      <c r="H1" s="134"/>
    </row>
    <row r="2" spans="2:8" ht="16.5" customHeight="1" x14ac:dyDescent="0.2">
      <c r="B2" s="134"/>
      <c r="C2" s="134"/>
      <c r="D2" s="135"/>
      <c r="E2" s="135"/>
      <c r="F2" s="104" t="s">
        <v>531</v>
      </c>
      <c r="G2" s="134"/>
      <c r="H2" s="134"/>
    </row>
    <row r="3" spans="2:8" ht="33" customHeight="1" x14ac:dyDescent="0.2">
      <c r="B3" s="134"/>
      <c r="C3" s="134"/>
      <c r="D3" s="135"/>
      <c r="E3" s="135"/>
      <c r="F3" s="134"/>
      <c r="G3" s="134"/>
      <c r="H3" s="134"/>
    </row>
    <row r="4" spans="2:8" x14ac:dyDescent="0.2">
      <c r="C4" s="108" t="s">
        <v>496</v>
      </c>
      <c r="D4" s="108" t="s">
        <v>510</v>
      </c>
    </row>
    <row r="5" spans="2:8" ht="15" x14ac:dyDescent="0.25">
      <c r="C5" s="108" t="s">
        <v>488</v>
      </c>
      <c r="D5" s="275" t="s">
        <v>501</v>
      </c>
    </row>
    <row r="6" spans="2:8" x14ac:dyDescent="0.2">
      <c r="C6" s="108" t="s">
        <v>490</v>
      </c>
      <c r="D6" s="78" t="s">
        <v>425</v>
      </c>
    </row>
    <row r="7" spans="2:8" x14ac:dyDescent="0.2">
      <c r="C7" s="108" t="s">
        <v>489</v>
      </c>
      <c r="G7" s="136"/>
    </row>
    <row r="8" spans="2:8" x14ac:dyDescent="0.2">
      <c r="C8" s="137" t="s">
        <v>482</v>
      </c>
      <c r="G8" s="138"/>
    </row>
    <row r="9" spans="2:8" s="78" customFormat="1" ht="21.75" customHeight="1" x14ac:dyDescent="0.2">
      <c r="B9"/>
      <c r="C9"/>
      <c r="D9"/>
      <c r="E9"/>
      <c r="F9"/>
      <c r="G9" s="19" t="s">
        <v>314</v>
      </c>
    </row>
    <row r="10" spans="2:8" ht="44.25" customHeight="1" x14ac:dyDescent="0.2">
      <c r="B10" s="139" t="s">
        <v>17</v>
      </c>
      <c r="C10" s="140" t="s">
        <v>315</v>
      </c>
      <c r="D10" s="139" t="s">
        <v>316</v>
      </c>
      <c r="E10" s="140" t="s">
        <v>304</v>
      </c>
      <c r="F10" s="140" t="s">
        <v>317</v>
      </c>
      <c r="G10" s="140" t="s">
        <v>318</v>
      </c>
    </row>
    <row r="11" spans="2:8" s="104" customFormat="1" ht="18" customHeight="1" x14ac:dyDescent="0.25">
      <c r="B11" s="288">
        <v>1</v>
      </c>
      <c r="C11" s="288" t="s">
        <v>539</v>
      </c>
      <c r="D11" s="179" t="s">
        <v>544</v>
      </c>
      <c r="E11" s="288">
        <v>10</v>
      </c>
      <c r="F11" s="288">
        <v>166.72</v>
      </c>
      <c r="G11" s="288">
        <v>1667.2</v>
      </c>
    </row>
    <row r="12" spans="2:8" s="104" customFormat="1" ht="18" customHeight="1" x14ac:dyDescent="0.25">
      <c r="B12" s="288">
        <v>2</v>
      </c>
      <c r="C12" s="288" t="s">
        <v>540</v>
      </c>
      <c r="D12" s="179" t="s">
        <v>544</v>
      </c>
      <c r="E12" s="288">
        <v>3610</v>
      </c>
      <c r="F12" s="288">
        <v>220.09200000000001</v>
      </c>
      <c r="G12" s="288">
        <v>794532.26</v>
      </c>
    </row>
    <row r="13" spans="2:8" s="104" customFormat="1" ht="18" customHeight="1" x14ac:dyDescent="0.25">
      <c r="B13" s="288">
        <v>3</v>
      </c>
      <c r="C13" s="288" t="s">
        <v>541</v>
      </c>
      <c r="D13" s="179" t="s">
        <v>544</v>
      </c>
      <c r="E13" s="288">
        <v>19</v>
      </c>
      <c r="F13" s="288">
        <v>3229.779</v>
      </c>
      <c r="G13" s="288">
        <v>61365.81</v>
      </c>
    </row>
    <row r="14" spans="2:8" s="104" customFormat="1" ht="18" customHeight="1" x14ac:dyDescent="0.25">
      <c r="B14" s="288">
        <v>4</v>
      </c>
      <c r="C14" s="288" t="s">
        <v>542</v>
      </c>
      <c r="D14" s="179" t="s">
        <v>544</v>
      </c>
      <c r="E14" s="288">
        <v>1</v>
      </c>
      <c r="F14" s="288">
        <v>235383.26</v>
      </c>
      <c r="G14" s="288">
        <v>235383.26</v>
      </c>
    </row>
    <row r="15" spans="2:8" s="104" customFormat="1" ht="18" customHeight="1" x14ac:dyDescent="0.25">
      <c r="B15" s="141">
        <v>5</v>
      </c>
      <c r="C15" s="288" t="s">
        <v>543</v>
      </c>
      <c r="D15" s="179" t="s">
        <v>544</v>
      </c>
      <c r="E15" s="180">
        <v>5</v>
      </c>
      <c r="F15" s="180">
        <v>0</v>
      </c>
      <c r="G15" s="180">
        <v>0</v>
      </c>
    </row>
    <row r="16" spans="2:8" s="104" customFormat="1" ht="18" customHeight="1" x14ac:dyDescent="0.2">
      <c r="B16" s="141">
        <v>6</v>
      </c>
      <c r="C16" s="179"/>
      <c r="D16" s="179"/>
      <c r="E16" s="180"/>
      <c r="F16" s="180"/>
      <c r="G16" s="180"/>
    </row>
    <row r="17" spans="2:7" s="104" customFormat="1" ht="18" customHeight="1" x14ac:dyDescent="0.2">
      <c r="B17" s="141">
        <v>7</v>
      </c>
      <c r="C17" s="179"/>
      <c r="D17" s="179"/>
      <c r="E17" s="180"/>
      <c r="F17" s="180"/>
      <c r="G17" s="180"/>
    </row>
    <row r="18" spans="2:7" s="104" customFormat="1" ht="18" customHeight="1" x14ac:dyDescent="0.2">
      <c r="B18" s="141">
        <v>8</v>
      </c>
      <c r="C18" s="179"/>
      <c r="D18" s="179"/>
      <c r="E18" s="180"/>
      <c r="F18" s="180"/>
      <c r="G18" s="180"/>
    </row>
    <row r="19" spans="2:7" s="104" customFormat="1" ht="18" customHeight="1" x14ac:dyDescent="0.2">
      <c r="B19" s="141">
        <v>9</v>
      </c>
      <c r="C19" s="179"/>
      <c r="D19" s="179"/>
      <c r="E19" s="180"/>
      <c r="F19" s="180"/>
      <c r="G19" s="180"/>
    </row>
    <row r="20" spans="2:7" s="104" customFormat="1" ht="18" customHeight="1" x14ac:dyDescent="0.2">
      <c r="B20" s="141">
        <v>10</v>
      </c>
      <c r="C20" s="179"/>
      <c r="D20" s="179"/>
      <c r="E20" s="180"/>
      <c r="F20" s="180"/>
      <c r="G20" s="180"/>
    </row>
    <row r="21" spans="2:7" s="104" customFormat="1" ht="18" customHeight="1" x14ac:dyDescent="0.2">
      <c r="B21" s="141">
        <v>11</v>
      </c>
      <c r="C21" s="179"/>
      <c r="D21" s="179"/>
      <c r="E21" s="180"/>
      <c r="F21" s="180"/>
      <c r="G21" s="180"/>
    </row>
    <row r="22" spans="2:7" s="104" customFormat="1" ht="18" customHeight="1" x14ac:dyDescent="0.2">
      <c r="B22" s="141">
        <v>12</v>
      </c>
      <c r="C22" s="179"/>
      <c r="D22" s="179"/>
      <c r="E22" s="180"/>
      <c r="F22" s="180"/>
      <c r="G22" s="180"/>
    </row>
    <row r="23" spans="2:7" s="104" customFormat="1" ht="18" customHeight="1" x14ac:dyDescent="0.2">
      <c r="B23" s="141">
        <v>13</v>
      </c>
      <c r="C23" s="179"/>
      <c r="D23" s="179"/>
      <c r="E23" s="180"/>
      <c r="F23" s="180"/>
      <c r="G23" s="180"/>
    </row>
    <row r="24" spans="2:7" s="104" customFormat="1" ht="18" customHeight="1" x14ac:dyDescent="0.2">
      <c r="B24" s="141"/>
      <c r="C24" s="142" t="s">
        <v>319</v>
      </c>
      <c r="D24" s="141"/>
      <c r="E24" s="143"/>
      <c r="F24" s="144"/>
    </row>
    <row r="25" spans="2:7" ht="18.75" customHeight="1" x14ac:dyDescent="0.25">
      <c r="B25" s="379" t="s">
        <v>320</v>
      </c>
      <c r="C25" s="379"/>
      <c r="D25" s="379"/>
      <c r="E25" s="379"/>
      <c r="F25" s="379"/>
      <c r="G25" s="145">
        <f>SUM(G11:G24)</f>
        <v>1092948.53</v>
      </c>
    </row>
    <row r="27" spans="2:7" ht="15" x14ac:dyDescent="0.2">
      <c r="F27" s="134" t="s">
        <v>321</v>
      </c>
    </row>
    <row r="28" spans="2:7" x14ac:dyDescent="0.2">
      <c r="G28" s="78" t="s">
        <v>510</v>
      </c>
    </row>
    <row r="31" spans="2:7" x14ac:dyDescent="0.2">
      <c r="C31" t="s">
        <v>322</v>
      </c>
    </row>
    <row r="32" spans="2:7" x14ac:dyDescent="0.2">
      <c r="C32" t="s">
        <v>323</v>
      </c>
    </row>
  </sheetData>
  <mergeCells count="1">
    <mergeCell ref="B25:F25"/>
  </mergeCells>
  <pageMargins left="0.25" right="0.25" top="0.75" bottom="0.75" header="0.3" footer="0.3"/>
  <pageSetup paperSize="9" orientation="portrait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7" sqref="B7"/>
    </sheetView>
  </sheetViews>
  <sheetFormatPr defaultRowHeight="12.75" x14ac:dyDescent="0.2"/>
  <cols>
    <col min="1" max="1" width="5.140625" customWidth="1"/>
    <col min="2" max="2" width="22" customWidth="1"/>
    <col min="3" max="3" width="19.5703125" customWidth="1"/>
    <col min="4" max="4" width="17.5703125" customWidth="1"/>
    <col min="5" max="5" width="16.42578125" customWidth="1"/>
  </cols>
  <sheetData>
    <row r="1" spans="1:6" ht="33" customHeight="1" x14ac:dyDescent="0.2">
      <c r="A1" s="134"/>
      <c r="B1" s="134"/>
      <c r="C1" s="135"/>
      <c r="D1" s="135"/>
      <c r="E1" s="134"/>
      <c r="F1" s="134"/>
    </row>
    <row r="2" spans="1:6" x14ac:dyDescent="0.2">
      <c r="B2" s="108" t="s">
        <v>510</v>
      </c>
      <c r="C2" s="271"/>
    </row>
    <row r="3" spans="1:6" x14ac:dyDescent="0.2">
      <c r="B3" s="295" t="s">
        <v>501</v>
      </c>
      <c r="C3" s="295"/>
    </row>
    <row r="4" spans="1:6" x14ac:dyDescent="0.2">
      <c r="B4" s="108" t="s">
        <v>490</v>
      </c>
      <c r="C4" s="78" t="s">
        <v>425</v>
      </c>
    </row>
    <row r="6" spans="1:6" ht="15" x14ac:dyDescent="0.2">
      <c r="B6" s="341" t="s">
        <v>532</v>
      </c>
      <c r="C6" s="341"/>
      <c r="D6" s="341"/>
      <c r="E6" s="341"/>
    </row>
    <row r="7" spans="1:6" s="78" customFormat="1" ht="32.25" customHeight="1" x14ac:dyDescent="0.2">
      <c r="A7"/>
      <c r="B7"/>
      <c r="C7"/>
      <c r="D7"/>
      <c r="E7"/>
    </row>
    <row r="8" spans="1:6" ht="24.75" customHeight="1" x14ac:dyDescent="0.2">
      <c r="A8" s="139" t="s">
        <v>17</v>
      </c>
      <c r="B8" s="140" t="s">
        <v>324</v>
      </c>
      <c r="C8" s="139" t="s">
        <v>325</v>
      </c>
      <c r="D8" s="146" t="s">
        <v>326</v>
      </c>
      <c r="E8" s="146" t="s">
        <v>281</v>
      </c>
    </row>
    <row r="9" spans="1:6" s="104" customFormat="1" ht="18" customHeight="1" x14ac:dyDescent="0.2">
      <c r="A9" s="141">
        <v>1</v>
      </c>
      <c r="B9" s="142"/>
      <c r="C9" s="141"/>
      <c r="D9" s="143"/>
      <c r="E9" s="144"/>
    </row>
    <row r="10" spans="1:6" s="104" customFormat="1" ht="18" customHeight="1" x14ac:dyDescent="0.2">
      <c r="A10" s="141">
        <v>2</v>
      </c>
      <c r="B10" s="142"/>
      <c r="C10" s="141"/>
      <c r="D10" s="143"/>
      <c r="E10" s="144"/>
    </row>
    <row r="11" spans="1:6" s="104" customFormat="1" ht="18" customHeight="1" x14ac:dyDescent="0.2">
      <c r="A11" s="141">
        <v>3</v>
      </c>
      <c r="B11" s="142" t="s">
        <v>484</v>
      </c>
      <c r="C11" s="141"/>
      <c r="D11" s="143"/>
      <c r="E11" s="144"/>
    </row>
    <row r="12" spans="1:6" s="104" customFormat="1" ht="18" customHeight="1" x14ac:dyDescent="0.2">
      <c r="A12" s="141">
        <v>4</v>
      </c>
      <c r="B12" s="142"/>
      <c r="C12" s="141"/>
      <c r="D12" s="143"/>
      <c r="E12" s="144"/>
    </row>
    <row r="13" spans="1:6" s="104" customFormat="1" ht="18" customHeight="1" x14ac:dyDescent="0.2">
      <c r="A13" s="141">
        <v>5</v>
      </c>
      <c r="B13" s="142"/>
      <c r="C13" s="141"/>
      <c r="D13" s="143"/>
      <c r="E13" s="144"/>
    </row>
    <row r="14" spans="1:6" s="104" customFormat="1" ht="18" customHeight="1" x14ac:dyDescent="0.2">
      <c r="A14" s="141">
        <v>6</v>
      </c>
      <c r="B14" s="142"/>
      <c r="C14" s="141"/>
      <c r="D14" s="143"/>
      <c r="E14" s="144"/>
    </row>
    <row r="15" spans="1:6" s="104" customFormat="1" ht="18" customHeight="1" x14ac:dyDescent="0.2">
      <c r="A15" s="141">
        <v>7</v>
      </c>
      <c r="B15" s="142"/>
      <c r="C15" s="141"/>
      <c r="D15" s="143"/>
      <c r="E15" s="144"/>
    </row>
    <row r="16" spans="1:6" s="104" customFormat="1" ht="18" customHeight="1" x14ac:dyDescent="0.2">
      <c r="A16" s="141">
        <v>8</v>
      </c>
      <c r="B16" s="142"/>
      <c r="C16" s="141"/>
      <c r="D16" s="143"/>
      <c r="E16" s="144"/>
    </row>
    <row r="17" spans="1:5" s="104" customFormat="1" ht="18" customHeight="1" x14ac:dyDescent="0.2">
      <c r="A17" s="141">
        <v>9</v>
      </c>
      <c r="B17" s="142"/>
      <c r="C17" s="141"/>
      <c r="D17" s="143"/>
      <c r="E17" s="144"/>
    </row>
    <row r="18" spans="1:5" s="104" customFormat="1" ht="18" customHeight="1" x14ac:dyDescent="0.2">
      <c r="A18" s="141">
        <v>10</v>
      </c>
      <c r="B18" s="142"/>
      <c r="C18" s="141"/>
      <c r="D18" s="143"/>
      <c r="E18" s="144"/>
    </row>
    <row r="19" spans="1:5" s="104" customFormat="1" ht="18" customHeight="1" x14ac:dyDescent="0.2">
      <c r="A19" s="141">
        <v>11</v>
      </c>
      <c r="B19" s="142"/>
      <c r="C19" s="141"/>
      <c r="D19" s="143"/>
      <c r="E19" s="144"/>
    </row>
    <row r="20" spans="1:5" s="104" customFormat="1" ht="18" customHeight="1" x14ac:dyDescent="0.2">
      <c r="A20" s="141">
        <v>12</v>
      </c>
      <c r="B20" s="142"/>
      <c r="C20" s="141"/>
      <c r="D20" s="143"/>
      <c r="E20" s="144"/>
    </row>
    <row r="21" spans="1:5" s="104" customFormat="1" ht="18" customHeight="1" x14ac:dyDescent="0.2">
      <c r="A21" s="141">
        <v>13</v>
      </c>
      <c r="B21" s="142"/>
      <c r="C21" s="141"/>
      <c r="D21" s="143"/>
      <c r="E21" s="144"/>
    </row>
    <row r="22" spans="1:5" s="104" customFormat="1" ht="18" customHeight="1" x14ac:dyDescent="0.2">
      <c r="A22" s="141">
        <v>14</v>
      </c>
      <c r="B22" s="142"/>
      <c r="C22" s="141"/>
      <c r="D22" s="143"/>
      <c r="E22" s="144"/>
    </row>
    <row r="23" spans="1:5" s="104" customFormat="1" ht="18" customHeight="1" x14ac:dyDescent="0.2">
      <c r="A23" s="141">
        <v>15</v>
      </c>
      <c r="B23" s="142"/>
      <c r="C23" s="141"/>
      <c r="D23" s="143"/>
      <c r="E23" s="144"/>
    </row>
    <row r="24" spans="1:5" s="104" customFormat="1" ht="18" customHeight="1" x14ac:dyDescent="0.2">
      <c r="A24" s="141">
        <v>16</v>
      </c>
      <c r="B24" s="142"/>
      <c r="C24" s="141"/>
      <c r="D24" s="143"/>
      <c r="E24" s="144"/>
    </row>
    <row r="25" spans="1:5" s="104" customFormat="1" ht="18" customHeight="1" x14ac:dyDescent="0.2">
      <c r="A25" s="141">
        <v>17</v>
      </c>
      <c r="B25" s="142"/>
      <c r="C25" s="141"/>
      <c r="D25" s="143"/>
      <c r="E25" s="144"/>
    </row>
    <row r="26" spans="1:5" s="104" customFormat="1" ht="18" customHeight="1" x14ac:dyDescent="0.2">
      <c r="A26" s="141">
        <v>18</v>
      </c>
      <c r="B26" s="142"/>
      <c r="C26" s="141"/>
      <c r="D26" s="143"/>
      <c r="E26" s="144"/>
    </row>
    <row r="27" spans="1:5" s="104" customFormat="1" ht="18" customHeight="1" x14ac:dyDescent="0.2">
      <c r="A27" s="141">
        <v>19</v>
      </c>
      <c r="B27" s="142"/>
      <c r="C27" s="141"/>
      <c r="D27" s="143"/>
      <c r="E27" s="144"/>
    </row>
    <row r="28" spans="1:5" s="104" customFormat="1" ht="18" customHeight="1" x14ac:dyDescent="0.2">
      <c r="A28" s="141">
        <v>20</v>
      </c>
      <c r="B28" s="142"/>
      <c r="C28" s="141"/>
      <c r="D28" s="143"/>
      <c r="E28" s="144"/>
    </row>
    <row r="29" spans="1:5" s="104" customFormat="1" ht="18" customHeight="1" x14ac:dyDescent="0.2">
      <c r="A29" s="141">
        <v>21</v>
      </c>
      <c r="B29" s="142"/>
      <c r="C29" s="141"/>
      <c r="D29" s="143"/>
      <c r="E29" s="144"/>
    </row>
    <row r="30" spans="1:5" s="104" customFormat="1" ht="18" customHeight="1" x14ac:dyDescent="0.2">
      <c r="A30" s="141">
        <v>22</v>
      </c>
      <c r="B30" s="142"/>
      <c r="C30" s="141"/>
      <c r="D30" s="143"/>
      <c r="E30" s="144"/>
    </row>
    <row r="31" spans="1:5" s="104" customFormat="1" ht="18" customHeight="1" x14ac:dyDescent="0.2">
      <c r="A31" s="141">
        <v>23</v>
      </c>
      <c r="B31" s="142"/>
      <c r="C31" s="141"/>
      <c r="D31" s="143"/>
      <c r="E31" s="144"/>
    </row>
    <row r="32" spans="1:5" s="104" customFormat="1" ht="18" customHeight="1" x14ac:dyDescent="0.2">
      <c r="A32" s="141">
        <v>24</v>
      </c>
      <c r="B32" s="142"/>
      <c r="C32" s="141"/>
      <c r="D32" s="143"/>
      <c r="E32" s="144"/>
    </row>
    <row r="33" spans="1:5" s="104" customFormat="1" ht="18" customHeight="1" x14ac:dyDescent="0.2">
      <c r="A33" s="141" t="s">
        <v>319</v>
      </c>
      <c r="B33" s="142" t="s">
        <v>319</v>
      </c>
      <c r="C33" s="141"/>
      <c r="D33" s="143"/>
      <c r="E33" s="144"/>
    </row>
    <row r="34" spans="1:5" x14ac:dyDescent="0.2">
      <c r="A34" s="147"/>
      <c r="B34" s="103"/>
      <c r="C34" s="148" t="s">
        <v>327</v>
      </c>
      <c r="D34" s="94"/>
      <c r="E34" s="94">
        <v>0</v>
      </c>
    </row>
    <row r="36" spans="1:5" ht="15" x14ac:dyDescent="0.2">
      <c r="D36" s="149" t="s">
        <v>328</v>
      </c>
      <c r="E36" s="134" t="s">
        <v>329</v>
      </c>
    </row>
    <row r="37" spans="1:5" x14ac:dyDescent="0.2">
      <c r="D37" s="78" t="s">
        <v>510</v>
      </c>
    </row>
  </sheetData>
  <mergeCells count="2">
    <mergeCell ref="B6:E6"/>
    <mergeCell ref="B3:C3"/>
  </mergeCells>
  <pageMargins left="0.7" right="0.7" top="0.75" bottom="0.75" header="0.3" footer="0.3"/>
  <pageSetup orientation="portrait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0" workbookViewId="0">
      <selection activeCell="E11" sqref="E11"/>
    </sheetView>
  </sheetViews>
  <sheetFormatPr defaultRowHeight="12.75" x14ac:dyDescent="0.2"/>
  <cols>
    <col min="1" max="1" width="5.140625" customWidth="1"/>
    <col min="2" max="2" width="26.42578125" customWidth="1"/>
    <col min="3" max="3" width="22.140625" customWidth="1"/>
    <col min="4" max="4" width="25.7109375" customWidth="1"/>
    <col min="5" max="5" width="20" customWidth="1"/>
  </cols>
  <sheetData>
    <row r="1" spans="1:8" ht="33" customHeight="1" x14ac:dyDescent="0.2">
      <c r="A1" s="134"/>
      <c r="B1" s="134"/>
      <c r="C1" s="135"/>
      <c r="D1" s="135"/>
      <c r="E1" s="134"/>
      <c r="F1" s="134"/>
    </row>
    <row r="2" spans="1:8" x14ac:dyDescent="0.2">
      <c r="B2" s="108" t="s">
        <v>497</v>
      </c>
      <c r="C2" s="108" t="s">
        <v>510</v>
      </c>
      <c r="D2" s="271"/>
    </row>
    <row r="3" spans="1:8" x14ac:dyDescent="0.2">
      <c r="B3" s="108" t="s">
        <v>498</v>
      </c>
      <c r="C3" s="380" t="s">
        <v>501</v>
      </c>
      <c r="D3" s="380"/>
    </row>
    <row r="4" spans="1:8" x14ac:dyDescent="0.2">
      <c r="B4" s="137" t="s">
        <v>478</v>
      </c>
    </row>
    <row r="5" spans="1:8" ht="18" x14ac:dyDescent="0.25">
      <c r="B5" s="150" t="s">
        <v>330</v>
      </c>
    </row>
    <row r="6" spans="1:8" x14ac:dyDescent="0.2">
      <c r="B6" s="108"/>
    </row>
    <row r="7" spans="1:8" s="78" customFormat="1" ht="32.25" customHeight="1" x14ac:dyDescent="0.2">
      <c r="A7"/>
      <c r="B7"/>
      <c r="C7"/>
      <c r="D7"/>
      <c r="E7"/>
      <c r="G7" s="78">
        <v>111.1</v>
      </c>
      <c r="H7" s="78">
        <v>132.94999999999999</v>
      </c>
    </row>
    <row r="8" spans="1:8" ht="24.75" customHeight="1" x14ac:dyDescent="0.2">
      <c r="A8" s="139" t="s">
        <v>17</v>
      </c>
      <c r="B8" s="140" t="s">
        <v>331</v>
      </c>
      <c r="C8" s="139" t="s">
        <v>332</v>
      </c>
      <c r="D8" s="146" t="s">
        <v>333</v>
      </c>
      <c r="E8" s="146" t="s">
        <v>334</v>
      </c>
    </row>
    <row r="9" spans="1:8" s="104" customFormat="1" ht="18" customHeight="1" x14ac:dyDescent="0.2">
      <c r="A9" s="141">
        <v>1</v>
      </c>
      <c r="B9" s="142" t="s">
        <v>545</v>
      </c>
      <c r="C9" s="143" t="s">
        <v>11</v>
      </c>
      <c r="D9" s="143"/>
      <c r="E9" s="266">
        <v>25679.83</v>
      </c>
    </row>
    <row r="10" spans="1:8" s="104" customFormat="1" ht="18" customHeight="1" x14ac:dyDescent="0.2">
      <c r="A10" s="141">
        <v>2</v>
      </c>
      <c r="B10" s="142"/>
      <c r="C10" s="143"/>
      <c r="D10" s="143"/>
      <c r="E10" s="266">
        <v>1653</v>
      </c>
    </row>
    <row r="11" spans="1:8" s="104" customFormat="1" ht="18" customHeight="1" x14ac:dyDescent="0.2">
      <c r="A11" s="141">
        <v>3</v>
      </c>
      <c r="B11" s="142"/>
      <c r="C11" s="283"/>
      <c r="D11" s="143"/>
      <c r="E11" s="144"/>
    </row>
    <row r="12" spans="1:8" s="104" customFormat="1" ht="18" customHeight="1" x14ac:dyDescent="0.2">
      <c r="A12" s="141">
        <v>4</v>
      </c>
      <c r="B12" s="142"/>
      <c r="C12" s="141"/>
      <c r="D12" s="143"/>
      <c r="E12" s="144"/>
    </row>
    <row r="13" spans="1:8" s="104" customFormat="1" ht="18" customHeight="1" x14ac:dyDescent="0.2">
      <c r="A13" s="141">
        <v>5</v>
      </c>
      <c r="B13" s="142"/>
      <c r="C13" s="141"/>
      <c r="D13" s="143"/>
      <c r="E13" s="144"/>
    </row>
    <row r="14" spans="1:8" s="104" customFormat="1" ht="18" customHeight="1" x14ac:dyDescent="0.2">
      <c r="A14" s="141">
        <v>6</v>
      </c>
      <c r="B14" s="142"/>
      <c r="C14" s="141"/>
      <c r="D14" s="143"/>
      <c r="E14" s="144"/>
    </row>
    <row r="15" spans="1:8" s="104" customFormat="1" ht="18" customHeight="1" x14ac:dyDescent="0.2">
      <c r="A15" s="141">
        <v>7</v>
      </c>
      <c r="B15" s="142"/>
      <c r="C15" s="141"/>
      <c r="D15" s="143"/>
      <c r="E15" s="144"/>
    </row>
    <row r="16" spans="1:8" s="104" customFormat="1" ht="18" customHeight="1" x14ac:dyDescent="0.2">
      <c r="A16" s="141">
        <v>8</v>
      </c>
      <c r="B16" s="142"/>
      <c r="C16" s="141"/>
      <c r="D16" s="143"/>
      <c r="E16" s="144"/>
    </row>
    <row r="17" spans="1:5" s="104" customFormat="1" ht="18" customHeight="1" x14ac:dyDescent="0.2">
      <c r="A17" s="141">
        <v>9</v>
      </c>
      <c r="B17" s="142"/>
      <c r="C17" s="141"/>
      <c r="D17" s="143"/>
      <c r="E17" s="144"/>
    </row>
    <row r="18" spans="1:5" s="104" customFormat="1" ht="18" customHeight="1" x14ac:dyDescent="0.2">
      <c r="A18" s="141">
        <v>10</v>
      </c>
      <c r="B18" s="142"/>
      <c r="C18" s="141"/>
      <c r="D18" s="143"/>
      <c r="E18" s="144"/>
    </row>
    <row r="19" spans="1:5" s="104" customFormat="1" ht="18" customHeight="1" x14ac:dyDescent="0.2">
      <c r="A19" s="141">
        <v>11</v>
      </c>
      <c r="B19" s="142"/>
      <c r="C19" s="141"/>
      <c r="D19" s="143"/>
      <c r="E19" s="144"/>
    </row>
    <row r="20" spans="1:5" s="104" customFormat="1" ht="18" customHeight="1" x14ac:dyDescent="0.2">
      <c r="A20" s="141">
        <v>12</v>
      </c>
      <c r="B20" s="142"/>
      <c r="C20" s="141"/>
      <c r="D20" s="143"/>
      <c r="E20" s="144"/>
    </row>
    <row r="21" spans="1:5" s="104" customFormat="1" ht="18" customHeight="1" x14ac:dyDescent="0.2">
      <c r="A21" s="141">
        <v>13</v>
      </c>
      <c r="B21" s="142"/>
      <c r="C21" s="141"/>
      <c r="D21" s="143"/>
      <c r="E21" s="144"/>
    </row>
    <row r="22" spans="1:5" s="104" customFormat="1" ht="18" customHeight="1" x14ac:dyDescent="0.2">
      <c r="A22" s="141">
        <v>14</v>
      </c>
      <c r="B22" s="142"/>
      <c r="C22" s="141"/>
      <c r="D22" s="143"/>
      <c r="E22" s="144"/>
    </row>
    <row r="23" spans="1:5" s="104" customFormat="1" ht="18" customHeight="1" x14ac:dyDescent="0.2">
      <c r="A23" s="141">
        <v>15</v>
      </c>
      <c r="B23" s="142"/>
      <c r="C23" s="141"/>
      <c r="D23" s="143"/>
      <c r="E23" s="144"/>
    </row>
    <row r="24" spans="1:5" s="104" customFormat="1" ht="18" customHeight="1" x14ac:dyDescent="0.2">
      <c r="A24" s="141">
        <v>16</v>
      </c>
      <c r="B24" s="142"/>
      <c r="C24" s="141"/>
      <c r="D24" s="143"/>
      <c r="E24" s="144"/>
    </row>
    <row r="25" spans="1:5" s="104" customFormat="1" ht="18" customHeight="1" x14ac:dyDescent="0.2">
      <c r="A25" s="141">
        <v>17</v>
      </c>
      <c r="B25" s="142"/>
      <c r="C25" s="141"/>
      <c r="D25" s="143"/>
      <c r="E25" s="144"/>
    </row>
    <row r="26" spans="1:5" s="104" customFormat="1" ht="18" customHeight="1" x14ac:dyDescent="0.2">
      <c r="A26" s="141">
        <v>18</v>
      </c>
      <c r="B26" s="142"/>
      <c r="C26" s="141"/>
      <c r="D26" s="143"/>
      <c r="E26" s="144"/>
    </row>
    <row r="27" spans="1:5" s="104" customFormat="1" ht="18" customHeight="1" x14ac:dyDescent="0.2">
      <c r="A27" s="141">
        <v>19</v>
      </c>
      <c r="B27" s="142"/>
      <c r="C27" s="141"/>
      <c r="D27" s="143"/>
      <c r="E27" s="144"/>
    </row>
    <row r="28" spans="1:5" s="104" customFormat="1" ht="18" customHeight="1" x14ac:dyDescent="0.2">
      <c r="A28" s="141">
        <v>20</v>
      </c>
      <c r="B28" s="142"/>
      <c r="C28" s="141"/>
      <c r="D28" s="143"/>
      <c r="E28" s="144"/>
    </row>
    <row r="29" spans="1:5" s="104" customFormat="1" ht="18" customHeight="1" x14ac:dyDescent="0.2">
      <c r="A29" s="141">
        <v>21</v>
      </c>
      <c r="B29" s="142"/>
      <c r="C29" s="141"/>
      <c r="D29" s="143"/>
      <c r="E29" s="144"/>
    </row>
    <row r="30" spans="1:5" s="104" customFormat="1" ht="18" customHeight="1" x14ac:dyDescent="0.2">
      <c r="A30" s="141">
        <v>22</v>
      </c>
      <c r="B30" s="142"/>
      <c r="C30" s="141"/>
      <c r="D30" s="143"/>
      <c r="E30" s="144"/>
    </row>
    <row r="31" spans="1:5" s="104" customFormat="1" ht="18" customHeight="1" x14ac:dyDescent="0.2">
      <c r="A31" s="141">
        <v>23</v>
      </c>
      <c r="B31" s="142"/>
      <c r="C31" s="141"/>
      <c r="D31" s="143"/>
      <c r="E31" s="144"/>
    </row>
    <row r="32" spans="1:5" s="104" customFormat="1" ht="18" customHeight="1" x14ac:dyDescent="0.2">
      <c r="A32" s="141">
        <v>24</v>
      </c>
      <c r="B32" s="142"/>
      <c r="C32" s="141"/>
      <c r="D32" s="143"/>
      <c r="E32" s="144"/>
    </row>
    <row r="33" spans="1:5" s="104" customFormat="1" ht="18" customHeight="1" x14ac:dyDescent="0.2">
      <c r="A33" s="141" t="s">
        <v>319</v>
      </c>
      <c r="B33" s="142" t="s">
        <v>319</v>
      </c>
      <c r="C33" s="141"/>
      <c r="D33" s="143"/>
      <c r="E33" s="144"/>
    </row>
    <row r="34" spans="1:5" x14ac:dyDescent="0.2">
      <c r="A34" s="147"/>
      <c r="B34" s="103"/>
      <c r="C34" s="148" t="s">
        <v>327</v>
      </c>
      <c r="D34" s="120">
        <f>SUM(D9:D33)</f>
        <v>0</v>
      </c>
      <c r="E34" s="120">
        <f>SUM(E9:E33)</f>
        <v>27332.83</v>
      </c>
    </row>
    <row r="36" spans="1:5" ht="15" x14ac:dyDescent="0.2">
      <c r="D36" s="149" t="s">
        <v>328</v>
      </c>
      <c r="E36" s="134" t="s">
        <v>329</v>
      </c>
    </row>
    <row r="37" spans="1:5" x14ac:dyDescent="0.2">
      <c r="D37" s="78" t="s">
        <v>510</v>
      </c>
    </row>
  </sheetData>
  <mergeCells count="1">
    <mergeCell ref="C3:D3"/>
  </mergeCells>
  <pageMargins left="0" right="0" top="0" bottom="0" header="0" footer="0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workbookViewId="0">
      <selection activeCell="F11" sqref="F11:G12"/>
    </sheetView>
  </sheetViews>
  <sheetFormatPr defaultRowHeight="12.75" x14ac:dyDescent="0.2"/>
  <cols>
    <col min="1" max="1" width="2.42578125" customWidth="1"/>
    <col min="2" max="2" width="21.42578125" customWidth="1"/>
    <col min="3" max="3" width="20" customWidth="1"/>
    <col min="4" max="4" width="9.5703125" bestFit="1" customWidth="1"/>
    <col min="5" max="5" width="9.85546875" bestFit="1" customWidth="1"/>
    <col min="6" max="6" width="9.42578125" customWidth="1"/>
    <col min="7" max="7" width="10.28515625" customWidth="1"/>
  </cols>
  <sheetData>
    <row r="3" spans="1:7" ht="14.25" x14ac:dyDescent="0.2">
      <c r="D3" s="236" t="s">
        <v>335</v>
      </c>
    </row>
    <row r="5" spans="1:7" x14ac:dyDescent="0.2">
      <c r="A5" s="151" t="s">
        <v>492</v>
      </c>
      <c r="C5" s="108" t="s">
        <v>510</v>
      </c>
      <c r="D5" s="271"/>
    </row>
    <row r="6" spans="1:7" ht="15" x14ac:dyDescent="0.25">
      <c r="A6" s="151" t="s">
        <v>498</v>
      </c>
      <c r="B6" s="275"/>
      <c r="C6" s="138" t="s">
        <v>501</v>
      </c>
      <c r="D6" s="138"/>
    </row>
    <row r="9" spans="1:7" x14ac:dyDescent="0.2">
      <c r="G9" s="152" t="s">
        <v>479</v>
      </c>
    </row>
    <row r="10" spans="1:7" x14ac:dyDescent="0.2">
      <c r="A10" s="384" t="s">
        <v>336</v>
      </c>
      <c r="B10" s="384"/>
      <c r="C10" s="384"/>
      <c r="D10" s="384"/>
      <c r="E10" s="384"/>
      <c r="F10" s="384"/>
      <c r="G10" s="384"/>
    </row>
    <row r="11" spans="1:7" x14ac:dyDescent="0.2">
      <c r="D11" s="153" t="s">
        <v>337</v>
      </c>
      <c r="E11" s="153" t="s">
        <v>338</v>
      </c>
      <c r="F11" s="382" t="s">
        <v>533</v>
      </c>
      <c r="G11" s="382" t="s">
        <v>520</v>
      </c>
    </row>
    <row r="12" spans="1:7" x14ac:dyDescent="0.2">
      <c r="A12" s="147"/>
      <c r="B12" s="386" t="s">
        <v>339</v>
      </c>
      <c r="C12" s="387"/>
      <c r="D12" s="154" t="s">
        <v>340</v>
      </c>
      <c r="E12" s="154" t="s">
        <v>341</v>
      </c>
      <c r="F12" s="383"/>
      <c r="G12" s="383"/>
    </row>
    <row r="13" spans="1:7" x14ac:dyDescent="0.2">
      <c r="A13" s="156">
        <v>1</v>
      </c>
      <c r="B13" s="384" t="s">
        <v>342</v>
      </c>
      <c r="C13" s="384"/>
      <c r="D13" s="156">
        <v>70</v>
      </c>
      <c r="E13" s="156">
        <v>11100</v>
      </c>
      <c r="F13" s="176">
        <f>F15</f>
        <v>1283170</v>
      </c>
      <c r="G13" s="176">
        <f>G15</f>
        <v>0</v>
      </c>
    </row>
    <row r="14" spans="1:7" x14ac:dyDescent="0.2">
      <c r="A14" s="132" t="s">
        <v>343</v>
      </c>
      <c r="B14" s="381" t="s">
        <v>344</v>
      </c>
      <c r="C14" s="381"/>
      <c r="D14" s="132" t="s">
        <v>345</v>
      </c>
      <c r="E14" s="133">
        <v>11101</v>
      </c>
      <c r="F14" s="94"/>
      <c r="G14" s="94"/>
    </row>
    <row r="15" spans="1:7" x14ac:dyDescent="0.2">
      <c r="A15" s="132" t="s">
        <v>346</v>
      </c>
      <c r="B15" s="381" t="s">
        <v>347</v>
      </c>
      <c r="C15" s="381"/>
      <c r="D15" s="133">
        <v>704</v>
      </c>
      <c r="E15" s="133">
        <v>11102</v>
      </c>
      <c r="F15" s="176">
        <f>Rezultati!E9+Rezultati!E10</f>
        <v>1283170</v>
      </c>
      <c r="G15" s="176">
        <f>Rezultati!F9</f>
        <v>0</v>
      </c>
    </row>
    <row r="16" spans="1:7" x14ac:dyDescent="0.2">
      <c r="A16" s="132" t="s">
        <v>348</v>
      </c>
      <c r="B16" s="381" t="s">
        <v>349</v>
      </c>
      <c r="C16" s="381"/>
      <c r="D16" s="158">
        <v>705</v>
      </c>
      <c r="E16" s="133">
        <v>11103</v>
      </c>
      <c r="F16" s="94"/>
      <c r="G16" s="94"/>
    </row>
    <row r="17" spans="1:7" x14ac:dyDescent="0.2">
      <c r="A17" s="156">
        <v>2</v>
      </c>
      <c r="B17" s="384" t="s">
        <v>350</v>
      </c>
      <c r="C17" s="384"/>
      <c r="D17" s="156">
        <v>708</v>
      </c>
      <c r="E17" s="133">
        <v>11104</v>
      </c>
      <c r="F17" s="94"/>
      <c r="G17" s="94"/>
    </row>
    <row r="18" spans="1:7" x14ac:dyDescent="0.2">
      <c r="A18" s="132" t="s">
        <v>343</v>
      </c>
      <c r="B18" s="381" t="s">
        <v>351</v>
      </c>
      <c r="C18" s="381"/>
      <c r="D18" s="133">
        <v>7081</v>
      </c>
      <c r="E18" s="133">
        <v>111041</v>
      </c>
      <c r="F18" s="94"/>
      <c r="G18" s="94"/>
    </row>
    <row r="19" spans="1:7" x14ac:dyDescent="0.2">
      <c r="A19" s="132" t="s">
        <v>346</v>
      </c>
      <c r="B19" s="381" t="s">
        <v>352</v>
      </c>
      <c r="C19" s="381"/>
      <c r="D19" s="133">
        <v>7082</v>
      </c>
      <c r="E19" s="133">
        <v>111042</v>
      </c>
      <c r="F19" s="94"/>
      <c r="G19" s="94"/>
    </row>
    <row r="20" spans="1:7" x14ac:dyDescent="0.2">
      <c r="A20" s="159" t="s">
        <v>348</v>
      </c>
      <c r="B20" s="385" t="s">
        <v>353</v>
      </c>
      <c r="C20" s="385"/>
      <c r="D20" s="160">
        <v>7083</v>
      </c>
      <c r="E20" s="160">
        <v>111043</v>
      </c>
      <c r="F20" s="161"/>
      <c r="G20" s="161"/>
    </row>
    <row r="21" spans="1:7" x14ac:dyDescent="0.2">
      <c r="A21" s="162">
        <v>3</v>
      </c>
      <c r="B21" s="163" t="s">
        <v>354</v>
      </c>
      <c r="C21" s="54"/>
      <c r="D21" s="53"/>
      <c r="E21" s="53"/>
      <c r="F21" s="161"/>
      <c r="G21" s="161"/>
    </row>
    <row r="22" spans="1:7" x14ac:dyDescent="0.2">
      <c r="A22" s="155"/>
      <c r="B22" s="164" t="s">
        <v>355</v>
      </c>
      <c r="C22" s="81"/>
      <c r="D22" s="165">
        <v>71</v>
      </c>
      <c r="E22" s="166">
        <v>11201</v>
      </c>
      <c r="F22" s="155"/>
      <c r="G22" s="155"/>
    </row>
    <row r="23" spans="1:7" x14ac:dyDescent="0.2">
      <c r="B23" s="381" t="s">
        <v>356</v>
      </c>
      <c r="C23" s="381"/>
      <c r="D23" s="94"/>
      <c r="E23" s="133">
        <v>112011</v>
      </c>
      <c r="F23" s="94"/>
      <c r="G23" s="94"/>
    </row>
    <row r="24" spans="1:7" x14ac:dyDescent="0.2">
      <c r="B24" s="381" t="s">
        <v>357</v>
      </c>
      <c r="C24" s="381"/>
      <c r="D24" s="94"/>
      <c r="E24" s="133">
        <v>112012</v>
      </c>
      <c r="F24" s="94"/>
      <c r="G24" s="94"/>
    </row>
    <row r="25" spans="1:7" x14ac:dyDescent="0.2">
      <c r="A25" s="162">
        <v>4</v>
      </c>
      <c r="B25" s="167" t="s">
        <v>358</v>
      </c>
      <c r="C25" s="94"/>
      <c r="D25" s="168">
        <v>72</v>
      </c>
      <c r="E25" s="156">
        <v>11300</v>
      </c>
      <c r="F25" s="94"/>
      <c r="G25" s="94"/>
    </row>
    <row r="26" spans="1:7" x14ac:dyDescent="0.2">
      <c r="A26" s="155"/>
      <c r="B26" s="169" t="s">
        <v>359</v>
      </c>
      <c r="C26" s="94"/>
      <c r="D26" s="94"/>
      <c r="E26" s="133">
        <v>11301</v>
      </c>
      <c r="F26" s="94"/>
      <c r="G26" s="94"/>
    </row>
    <row r="27" spans="1:7" x14ac:dyDescent="0.2">
      <c r="A27" s="156">
        <v>5</v>
      </c>
      <c r="B27" s="167" t="s">
        <v>360</v>
      </c>
      <c r="C27" s="94"/>
      <c r="D27" s="156">
        <v>73</v>
      </c>
      <c r="E27" s="156">
        <v>11400</v>
      </c>
      <c r="F27" s="94"/>
      <c r="G27" s="94"/>
    </row>
    <row r="28" spans="1:7" x14ac:dyDescent="0.2">
      <c r="A28" s="156">
        <v>6</v>
      </c>
      <c r="B28" s="167" t="s">
        <v>361</v>
      </c>
      <c r="C28" s="94"/>
      <c r="D28" s="156">
        <v>75</v>
      </c>
      <c r="E28" s="156">
        <v>11500</v>
      </c>
      <c r="F28" s="94"/>
      <c r="G28" s="94"/>
    </row>
    <row r="29" spans="1:7" x14ac:dyDescent="0.2">
      <c r="A29" s="156">
        <v>7</v>
      </c>
      <c r="B29" s="167" t="s">
        <v>362</v>
      </c>
      <c r="C29" s="94"/>
      <c r="D29" s="156">
        <v>77</v>
      </c>
      <c r="E29" s="156">
        <v>11600</v>
      </c>
      <c r="F29" s="94"/>
      <c r="G29" s="94"/>
    </row>
    <row r="30" spans="1:7" x14ac:dyDescent="0.2">
      <c r="A30" s="170" t="s">
        <v>363</v>
      </c>
      <c r="B30" s="167" t="s">
        <v>364</v>
      </c>
      <c r="C30" s="94"/>
      <c r="D30" s="94"/>
      <c r="E30" s="156">
        <v>11800</v>
      </c>
      <c r="F30" s="157">
        <f>F13</f>
        <v>1283170</v>
      </c>
      <c r="G30" s="157">
        <f>G13</f>
        <v>0</v>
      </c>
    </row>
    <row r="32" spans="1:7" x14ac:dyDescent="0.2">
      <c r="A32" s="151"/>
      <c r="E32" s="151" t="s">
        <v>312</v>
      </c>
    </row>
    <row r="33" spans="1:5" x14ac:dyDescent="0.2">
      <c r="A33" s="151"/>
      <c r="E33" s="78" t="s">
        <v>510</v>
      </c>
    </row>
  </sheetData>
  <mergeCells count="14">
    <mergeCell ref="B20:C20"/>
    <mergeCell ref="B23:C23"/>
    <mergeCell ref="B24:C24"/>
    <mergeCell ref="A10:G10"/>
    <mergeCell ref="B12:C12"/>
    <mergeCell ref="B13:C13"/>
    <mergeCell ref="B14:C14"/>
    <mergeCell ref="B15:C15"/>
    <mergeCell ref="B16:C16"/>
    <mergeCell ref="G11:G12"/>
    <mergeCell ref="F11:F12"/>
    <mergeCell ref="B17:C17"/>
    <mergeCell ref="B18:C18"/>
    <mergeCell ref="B19:C19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opLeftCell="A13" workbookViewId="0">
      <selection activeCell="F32" sqref="F32"/>
    </sheetView>
  </sheetViews>
  <sheetFormatPr defaultColWidth="9.140625" defaultRowHeight="12.75" x14ac:dyDescent="0.2"/>
  <cols>
    <col min="1" max="1" width="2.7109375" bestFit="1" customWidth="1"/>
    <col min="2" max="2" width="27.85546875" customWidth="1"/>
    <col min="3" max="3" width="13" customWidth="1"/>
    <col min="4" max="4" width="10.85546875" bestFit="1" customWidth="1"/>
    <col min="5" max="5" width="9.85546875" bestFit="1" customWidth="1"/>
    <col min="6" max="6" width="12.85546875" customWidth="1"/>
    <col min="7" max="7" width="12.5703125" customWidth="1"/>
    <col min="10" max="10" width="13.7109375" customWidth="1"/>
  </cols>
  <sheetData>
    <row r="2" spans="1:7" x14ac:dyDescent="0.2">
      <c r="A2" s="171" t="s">
        <v>491</v>
      </c>
      <c r="C2" s="137" t="s">
        <v>510</v>
      </c>
      <c r="D2" s="271"/>
    </row>
    <row r="3" spans="1:7" x14ac:dyDescent="0.2">
      <c r="B3" s="78" t="s">
        <v>421</v>
      </c>
      <c r="C3" s="380" t="s">
        <v>501</v>
      </c>
      <c r="D3" s="380"/>
    </row>
    <row r="4" spans="1:7" x14ac:dyDescent="0.2">
      <c r="E4" s="151" t="s">
        <v>365</v>
      </c>
      <c r="G4" s="152" t="s">
        <v>479</v>
      </c>
    </row>
    <row r="5" spans="1:7" x14ac:dyDescent="0.2">
      <c r="A5" s="161"/>
      <c r="B5" s="394" t="s">
        <v>366</v>
      </c>
      <c r="C5" s="395"/>
      <c r="D5" s="153" t="s">
        <v>337</v>
      </c>
      <c r="E5" s="153" t="s">
        <v>338</v>
      </c>
      <c r="F5" s="382" t="s">
        <v>533</v>
      </c>
      <c r="G5" s="382" t="s">
        <v>520</v>
      </c>
    </row>
    <row r="6" spans="1:7" x14ac:dyDescent="0.2">
      <c r="A6" s="155"/>
      <c r="B6" s="396"/>
      <c r="C6" s="397"/>
      <c r="D6" s="154" t="s">
        <v>340</v>
      </c>
      <c r="E6" s="154" t="s">
        <v>341</v>
      </c>
      <c r="F6" s="383"/>
      <c r="G6" s="383"/>
    </row>
    <row r="7" spans="1:7" ht="15" x14ac:dyDescent="0.25">
      <c r="A7" s="156">
        <v>1</v>
      </c>
      <c r="B7" s="388" t="s">
        <v>367</v>
      </c>
      <c r="C7" s="389"/>
      <c r="D7" s="156">
        <v>60</v>
      </c>
      <c r="E7" s="156">
        <v>12100</v>
      </c>
      <c r="F7" s="172">
        <f>F9</f>
        <v>399094</v>
      </c>
      <c r="G7" s="172">
        <f>G8</f>
        <v>0</v>
      </c>
    </row>
    <row r="8" spans="1:7" ht="15" x14ac:dyDescent="0.25">
      <c r="A8" s="132" t="s">
        <v>343</v>
      </c>
      <c r="B8" s="173" t="s">
        <v>368</v>
      </c>
      <c r="C8" s="94"/>
      <c r="D8" s="132" t="s">
        <v>369</v>
      </c>
      <c r="E8" s="133">
        <v>12101</v>
      </c>
      <c r="F8" s="172"/>
      <c r="G8" s="172">
        <f>Rezultati!F12</f>
        <v>0</v>
      </c>
    </row>
    <row r="9" spans="1:7" ht="15" x14ac:dyDescent="0.25">
      <c r="A9" s="132" t="s">
        <v>346</v>
      </c>
      <c r="B9" s="390" t="s">
        <v>370</v>
      </c>
      <c r="C9" s="391"/>
      <c r="D9" s="94"/>
      <c r="E9" s="133">
        <v>12102</v>
      </c>
      <c r="F9" s="172">
        <f>Rezultati!E12</f>
        <v>399094</v>
      </c>
      <c r="G9" s="172"/>
    </row>
    <row r="10" spans="1:7" ht="15" x14ac:dyDescent="0.25">
      <c r="A10" s="132" t="s">
        <v>348</v>
      </c>
      <c r="B10" s="390" t="s">
        <v>371</v>
      </c>
      <c r="C10" s="391"/>
      <c r="D10" s="132" t="s">
        <v>372</v>
      </c>
      <c r="E10" s="133">
        <v>12103</v>
      </c>
      <c r="F10" s="172"/>
      <c r="G10" s="172"/>
    </row>
    <row r="11" spans="1:7" ht="15" x14ac:dyDescent="0.25">
      <c r="A11" s="132" t="s">
        <v>373</v>
      </c>
      <c r="B11" s="390" t="s">
        <v>374</v>
      </c>
      <c r="C11" s="391"/>
      <c r="D11" s="94"/>
      <c r="E11" s="133">
        <v>12104</v>
      </c>
      <c r="F11" s="172"/>
      <c r="G11" s="172"/>
    </row>
    <row r="12" spans="1:7" ht="15" x14ac:dyDescent="0.25">
      <c r="A12" s="132" t="s">
        <v>375</v>
      </c>
      <c r="B12" s="390" t="s">
        <v>376</v>
      </c>
      <c r="C12" s="391"/>
      <c r="D12" s="132" t="s">
        <v>377</v>
      </c>
      <c r="E12" s="133">
        <v>12105</v>
      </c>
      <c r="F12" s="172"/>
      <c r="G12" s="172"/>
    </row>
    <row r="13" spans="1:7" ht="15" x14ac:dyDescent="0.25">
      <c r="A13" s="156">
        <v>2</v>
      </c>
      <c r="B13" s="388" t="s">
        <v>378</v>
      </c>
      <c r="C13" s="389"/>
      <c r="D13" s="156">
        <v>64</v>
      </c>
      <c r="E13" s="156">
        <v>12200</v>
      </c>
      <c r="F13" s="172">
        <f>F14+F15</f>
        <v>107280</v>
      </c>
      <c r="G13" s="172">
        <f>G14+G15</f>
        <v>0</v>
      </c>
    </row>
    <row r="14" spans="1:7" ht="15" x14ac:dyDescent="0.25">
      <c r="A14" s="132" t="s">
        <v>379</v>
      </c>
      <c r="B14" s="390" t="s">
        <v>104</v>
      </c>
      <c r="C14" s="391"/>
      <c r="D14" s="133">
        <v>641</v>
      </c>
      <c r="E14" s="133">
        <v>12201</v>
      </c>
      <c r="F14" s="172">
        <f>Rezultati!E14</f>
        <v>0</v>
      </c>
      <c r="G14" s="172">
        <f>Rezultati!F14</f>
        <v>0</v>
      </c>
    </row>
    <row r="15" spans="1:7" ht="15" x14ac:dyDescent="0.25">
      <c r="A15" s="132" t="s">
        <v>380</v>
      </c>
      <c r="B15" s="173" t="s">
        <v>381</v>
      </c>
      <c r="C15" s="94"/>
      <c r="D15" s="133">
        <v>644</v>
      </c>
      <c r="E15" s="133">
        <v>12202</v>
      </c>
      <c r="F15" s="172">
        <f>Rezultati!E15</f>
        <v>107280</v>
      </c>
      <c r="G15" s="172">
        <f>Rezultati!F15</f>
        <v>0</v>
      </c>
    </row>
    <row r="16" spans="1:7" ht="15" x14ac:dyDescent="0.25">
      <c r="A16" s="156">
        <v>3</v>
      </c>
      <c r="B16" s="388" t="s">
        <v>382</v>
      </c>
      <c r="C16" s="389"/>
      <c r="D16" s="156">
        <v>68</v>
      </c>
      <c r="E16" s="156">
        <v>12300</v>
      </c>
      <c r="F16" s="172">
        <f>Rezultati!E16</f>
        <v>0</v>
      </c>
      <c r="G16" s="172"/>
    </row>
    <row r="17" spans="1:7" ht="15" x14ac:dyDescent="0.25">
      <c r="A17" s="156">
        <v>4</v>
      </c>
      <c r="B17" s="167" t="s">
        <v>383</v>
      </c>
      <c r="C17" s="94"/>
      <c r="D17" s="156">
        <v>61</v>
      </c>
      <c r="E17" s="156">
        <v>12400</v>
      </c>
      <c r="F17" s="172">
        <f>F18+F19+F20+F24+F22+F23+F25+F26+F27+F28+F29+F32+F21</f>
        <v>204474</v>
      </c>
      <c r="G17" s="172">
        <f>G18+G19+G20+G24+G22+G23+G25+G26+G27+G28+G29+G32+G21</f>
        <v>0</v>
      </c>
    </row>
    <row r="18" spans="1:7" ht="15" x14ac:dyDescent="0.25">
      <c r="A18" s="132" t="s">
        <v>343</v>
      </c>
      <c r="B18" s="390" t="s">
        <v>384</v>
      </c>
      <c r="C18" s="391"/>
      <c r="D18" s="94"/>
      <c r="E18" s="133">
        <v>12401</v>
      </c>
      <c r="F18" s="172"/>
      <c r="G18" s="172"/>
    </row>
    <row r="19" spans="1:7" ht="15" x14ac:dyDescent="0.25">
      <c r="A19" s="132" t="s">
        <v>346</v>
      </c>
      <c r="B19" s="390" t="s">
        <v>385</v>
      </c>
      <c r="C19" s="391"/>
      <c r="D19" s="133">
        <v>611</v>
      </c>
      <c r="E19" s="133">
        <v>12402</v>
      </c>
      <c r="F19" s="172">
        <v>80000</v>
      </c>
      <c r="G19" s="172"/>
    </row>
    <row r="20" spans="1:7" ht="15" x14ac:dyDescent="0.25">
      <c r="A20" s="132" t="s">
        <v>348</v>
      </c>
      <c r="B20" s="390" t="s">
        <v>386</v>
      </c>
      <c r="C20" s="391"/>
      <c r="D20" s="133">
        <v>613</v>
      </c>
      <c r="E20" s="133">
        <v>12403</v>
      </c>
      <c r="F20" s="172"/>
      <c r="G20" s="172"/>
    </row>
    <row r="21" spans="1:7" ht="15" x14ac:dyDescent="0.25">
      <c r="A21" s="132" t="s">
        <v>373</v>
      </c>
      <c r="B21" s="390" t="s">
        <v>387</v>
      </c>
      <c r="C21" s="391"/>
      <c r="D21" s="133">
        <v>615</v>
      </c>
      <c r="E21" s="133">
        <v>12404</v>
      </c>
      <c r="G21" s="172"/>
    </row>
    <row r="22" spans="1:7" ht="15" x14ac:dyDescent="0.25">
      <c r="A22" s="132" t="s">
        <v>375</v>
      </c>
      <c r="B22" s="390" t="s">
        <v>388</v>
      </c>
      <c r="C22" s="391"/>
      <c r="D22" s="133">
        <v>616</v>
      </c>
      <c r="E22" s="133">
        <v>12405</v>
      </c>
      <c r="F22" s="172"/>
      <c r="G22" s="172"/>
    </row>
    <row r="23" spans="1:7" ht="15" x14ac:dyDescent="0.25">
      <c r="A23" s="132" t="s">
        <v>389</v>
      </c>
      <c r="B23" s="390" t="s">
        <v>390</v>
      </c>
      <c r="C23" s="391"/>
      <c r="D23" s="133">
        <v>617</v>
      </c>
      <c r="E23" s="133">
        <v>12406</v>
      </c>
      <c r="F23" s="172"/>
      <c r="G23" s="172"/>
    </row>
    <row r="24" spans="1:7" ht="15" x14ac:dyDescent="0.25">
      <c r="A24" s="132" t="s">
        <v>391</v>
      </c>
      <c r="B24" s="390" t="s">
        <v>512</v>
      </c>
      <c r="C24" s="391"/>
      <c r="D24" s="133">
        <v>657</v>
      </c>
      <c r="E24" s="133">
        <v>12407</v>
      </c>
      <c r="F24" s="172">
        <v>15250</v>
      </c>
      <c r="G24" s="172"/>
    </row>
    <row r="25" spans="1:7" ht="15" x14ac:dyDescent="0.25">
      <c r="A25" s="132" t="s">
        <v>392</v>
      </c>
      <c r="B25" s="173" t="s">
        <v>393</v>
      </c>
      <c r="C25" s="94"/>
      <c r="D25" s="133">
        <v>623</v>
      </c>
      <c r="E25" s="133">
        <v>12408</v>
      </c>
      <c r="F25" s="172"/>
      <c r="G25" s="172"/>
    </row>
    <row r="26" spans="1:7" ht="15" x14ac:dyDescent="0.25">
      <c r="A26" s="132" t="s">
        <v>394</v>
      </c>
      <c r="B26" s="390" t="s">
        <v>395</v>
      </c>
      <c r="C26" s="391"/>
      <c r="D26" s="133">
        <v>624</v>
      </c>
      <c r="E26" s="133">
        <v>12409</v>
      </c>
      <c r="F26" s="172"/>
      <c r="G26" s="172"/>
    </row>
    <row r="27" spans="1:7" ht="15" x14ac:dyDescent="0.25">
      <c r="A27" s="132" t="s">
        <v>396</v>
      </c>
      <c r="B27" s="390" t="s">
        <v>397</v>
      </c>
      <c r="C27" s="391"/>
      <c r="D27" s="133">
        <v>625</v>
      </c>
      <c r="E27" s="133">
        <v>12410</v>
      </c>
      <c r="F27" s="172"/>
      <c r="G27" s="172"/>
    </row>
    <row r="28" spans="1:7" ht="15" x14ac:dyDescent="0.25">
      <c r="A28" s="132" t="s">
        <v>398</v>
      </c>
      <c r="B28" s="390" t="s">
        <v>399</v>
      </c>
      <c r="C28" s="391"/>
      <c r="D28" s="133">
        <v>626</v>
      </c>
      <c r="E28" s="133">
        <v>12411</v>
      </c>
      <c r="F28" s="172">
        <v>2500</v>
      </c>
      <c r="G28" s="172"/>
    </row>
    <row r="29" spans="1:7" ht="15" x14ac:dyDescent="0.25">
      <c r="A29" s="132" t="s">
        <v>400</v>
      </c>
      <c r="B29" s="390" t="s">
        <v>401</v>
      </c>
      <c r="C29" s="391"/>
      <c r="D29" s="133">
        <v>627</v>
      </c>
      <c r="E29" s="133">
        <v>12412</v>
      </c>
      <c r="F29" s="172">
        <f>F30+F31</f>
        <v>93191</v>
      </c>
      <c r="G29" s="172">
        <f>G30+G31</f>
        <v>0</v>
      </c>
    </row>
    <row r="30" spans="1:7" ht="15" x14ac:dyDescent="0.25">
      <c r="A30" s="94"/>
      <c r="B30" s="392" t="s">
        <v>402</v>
      </c>
      <c r="C30" s="393"/>
      <c r="D30" s="133">
        <v>6271</v>
      </c>
      <c r="E30" s="133">
        <v>124121</v>
      </c>
      <c r="F30" s="172">
        <v>93191</v>
      </c>
      <c r="G30" s="172"/>
    </row>
    <row r="31" spans="1:7" ht="15" x14ac:dyDescent="0.25">
      <c r="A31" s="94"/>
      <c r="B31" s="392" t="s">
        <v>403</v>
      </c>
      <c r="C31" s="393"/>
      <c r="D31" s="133">
        <v>6272</v>
      </c>
      <c r="E31" s="133">
        <v>124122</v>
      </c>
      <c r="F31" s="172"/>
      <c r="G31" s="172"/>
    </row>
    <row r="32" spans="1:7" ht="15" x14ac:dyDescent="0.25">
      <c r="A32" s="132" t="s">
        <v>404</v>
      </c>
      <c r="B32" s="390" t="s">
        <v>405</v>
      </c>
      <c r="C32" s="391"/>
      <c r="D32" s="133">
        <v>628</v>
      </c>
      <c r="E32" s="133">
        <v>12413</v>
      </c>
      <c r="F32" s="289">
        <v>13533</v>
      </c>
      <c r="G32" s="172"/>
    </row>
    <row r="33" spans="1:10" ht="15" x14ac:dyDescent="0.25">
      <c r="A33" s="156">
        <v>5</v>
      </c>
      <c r="B33" s="388" t="s">
        <v>406</v>
      </c>
      <c r="C33" s="389"/>
      <c r="D33" s="156">
        <v>63</v>
      </c>
      <c r="E33" s="156">
        <v>12500</v>
      </c>
      <c r="F33" s="172">
        <f>F36+F34+F35+F37</f>
        <v>51325</v>
      </c>
      <c r="G33" s="172">
        <f>G36+G34+G35+G37</f>
        <v>0</v>
      </c>
    </row>
    <row r="34" spans="1:10" ht="15" x14ac:dyDescent="0.25">
      <c r="A34" s="132" t="s">
        <v>343</v>
      </c>
      <c r="B34" s="390" t="s">
        <v>407</v>
      </c>
      <c r="C34" s="391"/>
      <c r="D34" s="133">
        <v>632</v>
      </c>
      <c r="E34" s="133">
        <v>12501</v>
      </c>
      <c r="F34" s="172">
        <v>4394</v>
      </c>
      <c r="G34" s="172"/>
    </row>
    <row r="35" spans="1:10" ht="15" x14ac:dyDescent="0.25">
      <c r="A35" s="132" t="s">
        <v>346</v>
      </c>
      <c r="B35" s="390" t="s">
        <v>408</v>
      </c>
      <c r="C35" s="391"/>
      <c r="D35" s="133">
        <v>633</v>
      </c>
      <c r="E35" s="133">
        <v>12502</v>
      </c>
      <c r="F35" s="172">
        <v>5391</v>
      </c>
      <c r="G35" s="172"/>
    </row>
    <row r="36" spans="1:10" ht="15" x14ac:dyDescent="0.25">
      <c r="A36" s="132" t="s">
        <v>348</v>
      </c>
      <c r="B36" s="390" t="s">
        <v>409</v>
      </c>
      <c r="C36" s="391"/>
      <c r="D36" s="133">
        <v>634</v>
      </c>
      <c r="E36" s="133">
        <v>12503</v>
      </c>
      <c r="F36" s="172">
        <v>41540</v>
      </c>
      <c r="G36" s="172"/>
    </row>
    <row r="37" spans="1:10" ht="15" x14ac:dyDescent="0.25">
      <c r="A37" s="132" t="s">
        <v>373</v>
      </c>
      <c r="B37" s="390" t="s">
        <v>410</v>
      </c>
      <c r="C37" s="391"/>
      <c r="D37" s="132" t="s">
        <v>411</v>
      </c>
      <c r="E37" s="133">
        <v>12504</v>
      </c>
      <c r="F37" s="172"/>
      <c r="G37" s="172"/>
    </row>
    <row r="38" spans="1:10" ht="15" x14ac:dyDescent="0.25">
      <c r="A38" s="170" t="s">
        <v>412</v>
      </c>
      <c r="B38" s="388" t="s">
        <v>413</v>
      </c>
      <c r="C38" s="389"/>
      <c r="D38" s="94"/>
      <c r="E38" s="133">
        <v>12600</v>
      </c>
      <c r="F38" s="172">
        <f>F13+F7+F17+F33+F16</f>
        <v>762173</v>
      </c>
      <c r="G38" s="172">
        <f>G13+G7+G17+G33+G16</f>
        <v>0</v>
      </c>
      <c r="J38" s="178"/>
    </row>
    <row r="39" spans="1:10" x14ac:dyDescent="0.2">
      <c r="B39" s="171" t="s">
        <v>414</v>
      </c>
      <c r="F39" s="177" t="s">
        <v>533</v>
      </c>
      <c r="G39" s="177" t="s">
        <v>520</v>
      </c>
    </row>
    <row r="40" spans="1:10" x14ac:dyDescent="0.2">
      <c r="A40" s="156">
        <v>1</v>
      </c>
      <c r="B40" s="388" t="s">
        <v>415</v>
      </c>
      <c r="C40" s="389"/>
      <c r="D40" s="94"/>
      <c r="E40" s="156">
        <v>14000</v>
      </c>
      <c r="F40" s="94">
        <v>0</v>
      </c>
      <c r="G40" s="94">
        <v>0</v>
      </c>
    </row>
    <row r="41" spans="1:10" x14ac:dyDescent="0.2">
      <c r="A41" s="156">
        <v>2</v>
      </c>
      <c r="B41" s="388" t="s">
        <v>416</v>
      </c>
      <c r="C41" s="389"/>
      <c r="D41" s="94"/>
      <c r="E41" s="156">
        <v>15000</v>
      </c>
      <c r="F41" s="94"/>
      <c r="G41" s="94"/>
    </row>
    <row r="42" spans="1:10" x14ac:dyDescent="0.2">
      <c r="A42" s="132" t="s">
        <v>343</v>
      </c>
      <c r="B42" s="390" t="s">
        <v>417</v>
      </c>
      <c r="C42" s="391"/>
      <c r="D42" s="94"/>
      <c r="E42" s="133">
        <v>15001</v>
      </c>
      <c r="F42" s="94"/>
      <c r="G42" s="94"/>
    </row>
    <row r="43" spans="1:10" x14ac:dyDescent="0.2">
      <c r="A43" s="94"/>
      <c r="B43" s="392" t="s">
        <v>418</v>
      </c>
      <c r="C43" s="393"/>
      <c r="D43" s="94"/>
      <c r="E43" s="133">
        <v>150011</v>
      </c>
      <c r="F43" s="94"/>
      <c r="G43" s="94"/>
    </row>
    <row r="44" spans="1:10" x14ac:dyDescent="0.2">
      <c r="A44" s="132" t="s">
        <v>346</v>
      </c>
      <c r="B44" s="390" t="s">
        <v>419</v>
      </c>
      <c r="C44" s="391"/>
      <c r="D44" s="94"/>
      <c r="E44" s="133">
        <v>15002</v>
      </c>
      <c r="F44" s="94"/>
      <c r="G44" s="94"/>
    </row>
    <row r="45" spans="1:10" x14ac:dyDescent="0.2">
      <c r="A45" s="94"/>
      <c r="B45" s="392" t="s">
        <v>420</v>
      </c>
      <c r="C45" s="393"/>
      <c r="D45" s="94"/>
      <c r="E45" s="133">
        <v>150021</v>
      </c>
      <c r="F45" s="94"/>
      <c r="G45" s="94"/>
    </row>
    <row r="48" spans="1:10" x14ac:dyDescent="0.2">
      <c r="E48" s="78" t="s">
        <v>510</v>
      </c>
    </row>
  </sheetData>
  <mergeCells count="38">
    <mergeCell ref="F5:F6"/>
    <mergeCell ref="G5:G6"/>
    <mergeCell ref="B5:C6"/>
    <mergeCell ref="B7:C7"/>
    <mergeCell ref="B9:C9"/>
    <mergeCell ref="B10:C10"/>
    <mergeCell ref="B11:C11"/>
    <mergeCell ref="B12:C12"/>
    <mergeCell ref="B13:C13"/>
    <mergeCell ref="B14:C14"/>
    <mergeCell ref="B16:C16"/>
    <mergeCell ref="B18:C18"/>
    <mergeCell ref="B19:C19"/>
    <mergeCell ref="B20:C20"/>
    <mergeCell ref="B21:C21"/>
    <mergeCell ref="B22:C22"/>
    <mergeCell ref="B23:C23"/>
    <mergeCell ref="B24:C24"/>
    <mergeCell ref="B38:C38"/>
    <mergeCell ref="B26:C26"/>
    <mergeCell ref="B27:C27"/>
    <mergeCell ref="B40:C40"/>
    <mergeCell ref="B28:C28"/>
    <mergeCell ref="B29:C29"/>
    <mergeCell ref="B30:C30"/>
    <mergeCell ref="B31:C31"/>
    <mergeCell ref="B32:C32"/>
    <mergeCell ref="B33:C33"/>
    <mergeCell ref="C3:D3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</mergeCells>
  <pageMargins left="0.7" right="0.7" top="0.75" bottom="0.75" header="0.3" footer="0.3"/>
  <pageSetup orientation="portrait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B47" sqref="B47:C47"/>
    </sheetView>
  </sheetViews>
  <sheetFormatPr defaultRowHeight="12.75" x14ac:dyDescent="0.2"/>
  <cols>
    <col min="1" max="1" width="4" customWidth="1"/>
    <col min="2" max="2" width="11.140625" customWidth="1"/>
    <col min="3" max="3" width="29.140625" bestFit="1" customWidth="1"/>
    <col min="4" max="4" width="20.5703125" customWidth="1"/>
  </cols>
  <sheetData>
    <row r="1" spans="1:4" ht="12.75" customHeight="1" x14ac:dyDescent="0.2">
      <c r="B1" s="171" t="s">
        <v>421</v>
      </c>
      <c r="C1" s="380" t="s">
        <v>501</v>
      </c>
      <c r="D1" s="380"/>
    </row>
    <row r="2" spans="1:4" ht="14.25" customHeight="1" x14ac:dyDescent="0.2">
      <c r="B2" s="171" t="s">
        <v>422</v>
      </c>
      <c r="C2" s="108" t="s">
        <v>510</v>
      </c>
      <c r="D2" s="271"/>
    </row>
    <row r="3" spans="1:4" ht="9" customHeight="1" x14ac:dyDescent="0.2"/>
    <row r="4" spans="1:4" x14ac:dyDescent="0.2">
      <c r="A4" s="94"/>
      <c r="B4" s="94"/>
      <c r="C4" s="167" t="s">
        <v>423</v>
      </c>
      <c r="D4" s="170" t="s">
        <v>424</v>
      </c>
    </row>
    <row r="5" spans="1:4" x14ac:dyDescent="0.2">
      <c r="A5" s="133">
        <v>1</v>
      </c>
      <c r="B5" s="167" t="s">
        <v>425</v>
      </c>
      <c r="C5" s="132" t="s">
        <v>426</v>
      </c>
      <c r="D5" s="94"/>
    </row>
    <row r="6" spans="1:4" x14ac:dyDescent="0.2">
      <c r="A6" s="133">
        <v>2</v>
      </c>
      <c r="B6" s="167" t="s">
        <v>425</v>
      </c>
      <c r="C6" s="174" t="s">
        <v>427</v>
      </c>
      <c r="D6" s="94"/>
    </row>
    <row r="7" spans="1:4" x14ac:dyDescent="0.2">
      <c r="A7" s="133">
        <v>3</v>
      </c>
      <c r="B7" s="167" t="s">
        <v>425</v>
      </c>
      <c r="C7" s="174" t="s">
        <v>428</v>
      </c>
      <c r="D7" s="94"/>
    </row>
    <row r="8" spans="1:4" x14ac:dyDescent="0.2">
      <c r="A8" s="133">
        <v>4</v>
      </c>
      <c r="B8" s="167" t="s">
        <v>425</v>
      </c>
      <c r="C8" s="132" t="s">
        <v>429</v>
      </c>
      <c r="D8" s="94"/>
    </row>
    <row r="9" spans="1:4" x14ac:dyDescent="0.2">
      <c r="A9" s="133">
        <v>5</v>
      </c>
      <c r="B9" s="167" t="s">
        <v>425</v>
      </c>
      <c r="C9" s="174" t="s">
        <v>430</v>
      </c>
      <c r="D9" s="94"/>
    </row>
    <row r="10" spans="1:4" x14ac:dyDescent="0.2">
      <c r="A10" s="133">
        <v>6</v>
      </c>
      <c r="B10" s="167" t="s">
        <v>425</v>
      </c>
      <c r="C10" s="132" t="s">
        <v>431</v>
      </c>
      <c r="D10" s="94"/>
    </row>
    <row r="11" spans="1:4" x14ac:dyDescent="0.2">
      <c r="A11" s="133">
        <v>7</v>
      </c>
      <c r="B11" s="167" t="s">
        <v>425</v>
      </c>
      <c r="C11" s="132" t="s">
        <v>432</v>
      </c>
      <c r="D11" s="94"/>
    </row>
    <row r="12" spans="1:4" x14ac:dyDescent="0.2">
      <c r="A12" s="133">
        <v>8</v>
      </c>
      <c r="B12" s="167" t="s">
        <v>425</v>
      </c>
      <c r="C12" s="132" t="s">
        <v>433</v>
      </c>
      <c r="D12" s="94"/>
    </row>
    <row r="13" spans="1:4" x14ac:dyDescent="0.2">
      <c r="A13" s="170" t="s">
        <v>23</v>
      </c>
      <c r="B13" s="94"/>
      <c r="C13" s="170" t="s">
        <v>434</v>
      </c>
      <c r="D13" s="94"/>
    </row>
    <row r="14" spans="1:4" x14ac:dyDescent="0.2">
      <c r="A14" s="133">
        <v>9</v>
      </c>
      <c r="B14" s="167" t="s">
        <v>435</v>
      </c>
      <c r="C14" s="132" t="s">
        <v>436</v>
      </c>
      <c r="D14" s="94"/>
    </row>
    <row r="15" spans="1:4" x14ac:dyDescent="0.2">
      <c r="A15" s="133">
        <v>10</v>
      </c>
      <c r="B15" s="167" t="s">
        <v>435</v>
      </c>
      <c r="C15" s="132" t="s">
        <v>437</v>
      </c>
      <c r="D15" s="120">
        <f>tr!F13</f>
        <v>1283170</v>
      </c>
    </row>
    <row r="16" spans="1:4" x14ac:dyDescent="0.2">
      <c r="A16" s="133">
        <v>11</v>
      </c>
      <c r="B16" s="167" t="s">
        <v>435</v>
      </c>
      <c r="C16" s="132" t="s">
        <v>438</v>
      </c>
      <c r="D16" s="94"/>
    </row>
    <row r="17" spans="1:4" x14ac:dyDescent="0.2">
      <c r="A17" s="170" t="s">
        <v>47</v>
      </c>
      <c r="B17" s="94"/>
      <c r="C17" s="170" t="s">
        <v>439</v>
      </c>
      <c r="D17" s="94"/>
    </row>
    <row r="18" spans="1:4" x14ac:dyDescent="0.2">
      <c r="A18" s="133">
        <v>12</v>
      </c>
      <c r="B18" s="167" t="s">
        <v>440</v>
      </c>
      <c r="C18" s="132" t="s">
        <v>441</v>
      </c>
      <c r="D18" s="94"/>
    </row>
    <row r="19" spans="1:4" x14ac:dyDescent="0.2">
      <c r="A19" s="133">
        <v>13</v>
      </c>
      <c r="B19" s="167" t="s">
        <v>440</v>
      </c>
      <c r="C19" s="170" t="s">
        <v>442</v>
      </c>
      <c r="D19" s="94"/>
    </row>
    <row r="20" spans="1:4" x14ac:dyDescent="0.2">
      <c r="A20" s="133">
        <v>14</v>
      </c>
      <c r="B20" s="167" t="s">
        <v>440</v>
      </c>
      <c r="C20" s="132" t="s">
        <v>443</v>
      </c>
      <c r="D20" s="94"/>
    </row>
    <row r="21" spans="1:4" x14ac:dyDescent="0.2">
      <c r="A21" s="133">
        <v>15</v>
      </c>
      <c r="B21" s="167" t="s">
        <v>440</v>
      </c>
      <c r="C21" s="175" t="s">
        <v>444</v>
      </c>
      <c r="D21" s="94"/>
    </row>
    <row r="22" spans="1:4" x14ac:dyDescent="0.2">
      <c r="A22" s="133">
        <v>16</v>
      </c>
      <c r="B22" s="167" t="s">
        <v>440</v>
      </c>
      <c r="C22" s="132" t="s">
        <v>445</v>
      </c>
      <c r="D22" s="94"/>
    </row>
    <row r="23" spans="1:4" x14ac:dyDescent="0.2">
      <c r="A23" s="133">
        <v>17</v>
      </c>
      <c r="B23" s="167" t="s">
        <v>440</v>
      </c>
      <c r="C23" s="132" t="s">
        <v>446</v>
      </c>
      <c r="D23" s="94"/>
    </row>
    <row r="24" spans="1:4" x14ac:dyDescent="0.2">
      <c r="A24" s="133">
        <v>18</v>
      </c>
      <c r="B24" s="167" t="s">
        <v>440</v>
      </c>
      <c r="C24" s="174" t="s">
        <v>447</v>
      </c>
      <c r="D24" s="94"/>
    </row>
    <row r="25" spans="1:4" x14ac:dyDescent="0.2">
      <c r="A25" s="133">
        <v>19</v>
      </c>
      <c r="B25" s="167" t="s">
        <v>440</v>
      </c>
      <c r="C25" s="132" t="s">
        <v>448</v>
      </c>
      <c r="D25" s="94"/>
    </row>
    <row r="26" spans="1:4" x14ac:dyDescent="0.2">
      <c r="A26" s="170" t="s">
        <v>84</v>
      </c>
      <c r="B26" s="94"/>
      <c r="C26" s="170" t="s">
        <v>449</v>
      </c>
      <c r="D26" s="94"/>
    </row>
    <row r="27" spans="1:4" x14ac:dyDescent="0.2">
      <c r="A27" s="133">
        <v>20</v>
      </c>
      <c r="B27" s="167" t="s">
        <v>450</v>
      </c>
      <c r="C27" s="132" t="s">
        <v>451</v>
      </c>
      <c r="D27" s="94"/>
    </row>
    <row r="28" spans="1:4" x14ac:dyDescent="0.2">
      <c r="A28" s="133">
        <v>21</v>
      </c>
      <c r="B28" s="167" t="s">
        <v>450</v>
      </c>
      <c r="C28" s="132" t="s">
        <v>452</v>
      </c>
      <c r="D28" s="94"/>
    </row>
    <row r="29" spans="1:4" x14ac:dyDescent="0.2">
      <c r="A29" s="133">
        <v>22</v>
      </c>
      <c r="B29" s="167" t="s">
        <v>450</v>
      </c>
      <c r="C29" s="132" t="s">
        <v>453</v>
      </c>
      <c r="D29" s="94"/>
    </row>
    <row r="30" spans="1:4" x14ac:dyDescent="0.2">
      <c r="A30" s="133">
        <v>23</v>
      </c>
      <c r="B30" s="167" t="s">
        <v>450</v>
      </c>
      <c r="C30" s="132" t="s">
        <v>454</v>
      </c>
      <c r="D30" s="94"/>
    </row>
    <row r="31" spans="1:4" x14ac:dyDescent="0.2">
      <c r="A31" s="170" t="s">
        <v>455</v>
      </c>
      <c r="B31" s="94"/>
      <c r="C31" s="170" t="s">
        <v>456</v>
      </c>
      <c r="D31" s="94"/>
    </row>
    <row r="32" spans="1:4" x14ac:dyDescent="0.2">
      <c r="A32" s="133">
        <v>24</v>
      </c>
      <c r="B32" s="167" t="s">
        <v>457</v>
      </c>
      <c r="C32" s="175" t="s">
        <v>458</v>
      </c>
      <c r="D32" s="94"/>
    </row>
    <row r="33" spans="1:4" x14ac:dyDescent="0.2">
      <c r="A33" s="133">
        <v>25</v>
      </c>
      <c r="B33" s="167" t="s">
        <v>457</v>
      </c>
      <c r="C33" s="175" t="s">
        <v>459</v>
      </c>
      <c r="D33" s="94"/>
    </row>
    <row r="34" spans="1:4" x14ac:dyDescent="0.2">
      <c r="A34" s="133">
        <v>26</v>
      </c>
      <c r="B34" s="167" t="s">
        <v>457</v>
      </c>
      <c r="C34" s="132" t="s">
        <v>460</v>
      </c>
      <c r="D34" s="94"/>
    </row>
    <row r="35" spans="1:4" x14ac:dyDescent="0.2">
      <c r="A35" s="133">
        <v>27</v>
      </c>
      <c r="B35" s="167" t="s">
        <v>457</v>
      </c>
      <c r="C35" s="132" t="s">
        <v>461</v>
      </c>
      <c r="D35" s="94"/>
    </row>
    <row r="36" spans="1:4" x14ac:dyDescent="0.2">
      <c r="A36" s="133">
        <v>28</v>
      </c>
      <c r="B36" s="167" t="s">
        <v>457</v>
      </c>
      <c r="C36" s="132" t="s">
        <v>462</v>
      </c>
      <c r="D36" s="94"/>
    </row>
    <row r="37" spans="1:4" x14ac:dyDescent="0.2">
      <c r="A37" s="133">
        <v>29</v>
      </c>
      <c r="B37" s="167" t="s">
        <v>457</v>
      </c>
      <c r="C37" s="132" t="s">
        <v>463</v>
      </c>
      <c r="D37" s="94"/>
    </row>
    <row r="38" spans="1:4" x14ac:dyDescent="0.2">
      <c r="A38" s="133">
        <v>30</v>
      </c>
      <c r="B38" s="167" t="s">
        <v>457</v>
      </c>
      <c r="C38" s="175" t="s">
        <v>464</v>
      </c>
      <c r="D38" s="94"/>
    </row>
    <row r="39" spans="1:4" x14ac:dyDescent="0.2">
      <c r="A39" s="133">
        <v>31</v>
      </c>
      <c r="B39" s="167" t="s">
        <v>457</v>
      </c>
      <c r="C39" s="132" t="s">
        <v>465</v>
      </c>
      <c r="D39" s="94"/>
    </row>
    <row r="40" spans="1:4" x14ac:dyDescent="0.2">
      <c r="A40" s="133">
        <v>32</v>
      </c>
      <c r="B40" s="167" t="s">
        <v>457</v>
      </c>
      <c r="C40" s="174" t="s">
        <v>466</v>
      </c>
      <c r="D40" s="94"/>
    </row>
    <row r="41" spans="1:4" x14ac:dyDescent="0.2">
      <c r="A41" s="133">
        <v>33</v>
      </c>
      <c r="B41" s="167" t="s">
        <v>457</v>
      </c>
      <c r="C41" s="174" t="s">
        <v>467</v>
      </c>
      <c r="D41" s="94"/>
    </row>
    <row r="42" spans="1:4" x14ac:dyDescent="0.2">
      <c r="A42" s="133">
        <v>34</v>
      </c>
      <c r="B42" s="167" t="s">
        <v>457</v>
      </c>
      <c r="C42" s="132" t="s">
        <v>468</v>
      </c>
      <c r="D42" s="94"/>
    </row>
    <row r="43" spans="1:4" x14ac:dyDescent="0.2">
      <c r="A43" s="170" t="s">
        <v>469</v>
      </c>
      <c r="B43" s="94"/>
      <c r="C43" s="170" t="s">
        <v>470</v>
      </c>
      <c r="D43" s="94"/>
    </row>
    <row r="44" spans="1:4" x14ac:dyDescent="0.2">
      <c r="A44" s="94"/>
      <c r="B44" s="94"/>
      <c r="C44" s="167" t="s">
        <v>471</v>
      </c>
      <c r="D44" s="94">
        <f>SUM(D5:D43)</f>
        <v>1283170</v>
      </c>
    </row>
    <row r="45" spans="1:4" ht="6.75" customHeight="1" x14ac:dyDescent="0.2"/>
    <row r="46" spans="1:4" x14ac:dyDescent="0.2">
      <c r="B46" s="167" t="s">
        <v>534</v>
      </c>
      <c r="C46" s="94"/>
      <c r="D46" s="132" t="s">
        <v>472</v>
      </c>
    </row>
    <row r="47" spans="1:4" ht="5.25" customHeight="1" x14ac:dyDescent="0.2">
      <c r="B47" s="398"/>
      <c r="C47" s="398"/>
      <c r="D47" s="94"/>
    </row>
    <row r="48" spans="1:4" x14ac:dyDescent="0.2">
      <c r="B48" s="173" t="s">
        <v>473</v>
      </c>
      <c r="C48" s="94"/>
      <c r="D48" s="94"/>
    </row>
    <row r="49" spans="2:4" x14ac:dyDescent="0.2">
      <c r="B49" s="173" t="s">
        <v>474</v>
      </c>
      <c r="C49" s="94"/>
      <c r="D49" s="94">
        <v>1</v>
      </c>
    </row>
    <row r="50" spans="2:4" x14ac:dyDescent="0.2">
      <c r="B50" s="173" t="s">
        <v>475</v>
      </c>
      <c r="C50" s="94"/>
      <c r="D50" s="94"/>
    </row>
    <row r="51" spans="2:4" x14ac:dyDescent="0.2">
      <c r="B51" s="173" t="s">
        <v>476</v>
      </c>
      <c r="C51" s="94"/>
      <c r="D51" s="94"/>
    </row>
    <row r="52" spans="2:4" x14ac:dyDescent="0.2">
      <c r="B52" s="173" t="s">
        <v>477</v>
      </c>
      <c r="C52" s="94"/>
      <c r="D52" s="94"/>
    </row>
    <row r="53" spans="2:4" x14ac:dyDescent="0.2">
      <c r="B53" s="384" t="s">
        <v>252</v>
      </c>
      <c r="C53" s="384"/>
      <c r="D53" s="94"/>
    </row>
    <row r="54" spans="2:4" x14ac:dyDescent="0.2">
      <c r="D54" s="151" t="s">
        <v>312</v>
      </c>
    </row>
    <row r="55" spans="2:4" x14ac:dyDescent="0.2">
      <c r="B55" s="171"/>
      <c r="D55" s="78" t="s">
        <v>510</v>
      </c>
    </row>
  </sheetData>
  <mergeCells count="3">
    <mergeCell ref="B47:C47"/>
    <mergeCell ref="B53:C53"/>
    <mergeCell ref="C1:D1"/>
  </mergeCells>
  <pageMargins left="0.7" right="0.7" top="0.75" bottom="0.75" header="0.3" footer="0.3"/>
  <pageSetup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workbookViewId="0">
      <selection activeCell="F11" sqref="F11"/>
    </sheetView>
  </sheetViews>
  <sheetFormatPr defaultRowHeight="12.75" x14ac:dyDescent="0.2"/>
  <cols>
    <col min="1" max="1" width="3.7109375" style="4" customWidth="1"/>
    <col min="2" max="2" width="2.7109375" style="4" customWidth="1"/>
    <col min="3" max="3" width="4" style="4" customWidth="1"/>
    <col min="4" max="4" width="40.5703125" style="1" customWidth="1"/>
    <col min="5" max="5" width="8.28515625" style="1" customWidth="1"/>
    <col min="6" max="7" width="15.7109375" style="5" customWidth="1"/>
    <col min="8" max="8" width="1.42578125" style="1" customWidth="1"/>
    <col min="9" max="16384" width="9.140625" style="1"/>
  </cols>
  <sheetData>
    <row r="1" spans="1:7" ht="17.25" customHeight="1" x14ac:dyDescent="0.2"/>
    <row r="2" spans="1:7" s="6" customFormat="1" ht="15" x14ac:dyDescent="0.2">
      <c r="A2" s="9" t="s">
        <v>487</v>
      </c>
      <c r="B2" s="10"/>
      <c r="C2" s="10"/>
      <c r="D2" s="137" t="s">
        <v>499</v>
      </c>
      <c r="E2" s="98"/>
      <c r="F2" s="299"/>
      <c r="G2" s="299"/>
    </row>
    <row r="3" spans="1:7" s="6" customFormat="1" ht="9" customHeight="1" x14ac:dyDescent="0.2">
      <c r="A3" s="9"/>
      <c r="B3" s="10"/>
      <c r="C3" s="10"/>
      <c r="D3" s="11"/>
      <c r="E3" s="98"/>
      <c r="F3" s="197"/>
      <c r="G3" s="197"/>
    </row>
    <row r="4" spans="1:7" s="6" customFormat="1" ht="18" customHeight="1" x14ac:dyDescent="0.2">
      <c r="A4" s="300" t="s">
        <v>538</v>
      </c>
      <c r="B4" s="300"/>
      <c r="C4" s="300"/>
      <c r="D4" s="300"/>
      <c r="E4" s="300"/>
      <c r="F4" s="300"/>
      <c r="G4" s="300"/>
    </row>
    <row r="5" spans="1:7" ht="6.75" customHeight="1" x14ac:dyDescent="0.2">
      <c r="A5" s="26"/>
      <c r="B5" s="26"/>
      <c r="C5" s="26"/>
      <c r="D5" s="78"/>
      <c r="E5" s="78"/>
      <c r="F5" s="198"/>
      <c r="G5" s="198"/>
    </row>
    <row r="6" spans="1:7" ht="12" customHeight="1" x14ac:dyDescent="0.2">
      <c r="A6" s="301" t="s">
        <v>17</v>
      </c>
      <c r="B6" s="303" t="s">
        <v>18</v>
      </c>
      <c r="C6" s="304"/>
      <c r="D6" s="305"/>
      <c r="E6" s="301" t="s">
        <v>19</v>
      </c>
      <c r="F6" s="200" t="s">
        <v>20</v>
      </c>
      <c r="G6" s="200" t="s">
        <v>20</v>
      </c>
    </row>
    <row r="7" spans="1:7" ht="12" customHeight="1" x14ac:dyDescent="0.2">
      <c r="A7" s="302"/>
      <c r="B7" s="306"/>
      <c r="C7" s="307"/>
      <c r="D7" s="308"/>
      <c r="E7" s="302"/>
      <c r="F7" s="202" t="s">
        <v>21</v>
      </c>
      <c r="G7" s="203" t="s">
        <v>22</v>
      </c>
    </row>
    <row r="8" spans="1:7" s="6" customFormat="1" ht="24.95" customHeight="1" x14ac:dyDescent="0.2">
      <c r="A8" s="204" t="s">
        <v>23</v>
      </c>
      <c r="B8" s="296" t="s">
        <v>24</v>
      </c>
      <c r="C8" s="297"/>
      <c r="D8" s="298"/>
      <c r="E8" s="201">
        <v>1</v>
      </c>
      <c r="F8" s="205">
        <f>F9+F12+F13++F21+F29+F30+F31</f>
        <v>4638409.3600000003</v>
      </c>
      <c r="G8" s="205">
        <f>G9+G12+G13++G21+G29+G30+G31</f>
        <v>3880218</v>
      </c>
    </row>
    <row r="9" spans="1:7" s="6" customFormat="1" ht="17.100000000000001" customHeight="1" x14ac:dyDescent="0.2">
      <c r="A9" s="206"/>
      <c r="B9" s="181">
        <v>1</v>
      </c>
      <c r="C9" s="207" t="s">
        <v>25</v>
      </c>
      <c r="D9" s="208"/>
      <c r="E9" s="206">
        <v>2</v>
      </c>
      <c r="F9" s="205">
        <f>F10+F11</f>
        <v>27332.83</v>
      </c>
      <c r="G9" s="205">
        <f>G10+G11</f>
        <v>546333</v>
      </c>
    </row>
    <row r="10" spans="1:7" s="6" customFormat="1" ht="17.100000000000001" customHeight="1" x14ac:dyDescent="0.2">
      <c r="A10" s="206"/>
      <c r="B10" s="181"/>
      <c r="C10" s="209" t="s">
        <v>26</v>
      </c>
      <c r="D10" s="210" t="s">
        <v>27</v>
      </c>
      <c r="E10" s="201">
        <v>3</v>
      </c>
      <c r="F10" s="286">
        <f>'inv llogari bankare'!E34</f>
        <v>27332.83</v>
      </c>
      <c r="G10" s="205">
        <v>0</v>
      </c>
    </row>
    <row r="11" spans="1:7" s="6" customFormat="1" ht="17.100000000000001" customHeight="1" x14ac:dyDescent="0.2">
      <c r="A11" s="206"/>
      <c r="B11" s="181"/>
      <c r="C11" s="209" t="s">
        <v>26</v>
      </c>
      <c r="D11" s="210" t="s">
        <v>28</v>
      </c>
      <c r="E11" s="206">
        <v>4</v>
      </c>
      <c r="F11" s="286"/>
      <c r="G11" s="285">
        <v>546333</v>
      </c>
    </row>
    <row r="12" spans="1:7" s="6" customFormat="1" ht="17.100000000000001" customHeight="1" x14ac:dyDescent="0.2">
      <c r="A12" s="206"/>
      <c r="B12" s="181">
        <v>2</v>
      </c>
      <c r="C12" s="207" t="s">
        <v>29</v>
      </c>
      <c r="D12" s="208"/>
      <c r="E12" s="201">
        <v>5</v>
      </c>
      <c r="F12" s="205"/>
      <c r="G12" s="205"/>
    </row>
    <row r="13" spans="1:7" s="6" customFormat="1" ht="17.100000000000001" customHeight="1" x14ac:dyDescent="0.2">
      <c r="A13" s="206"/>
      <c r="B13" s="181">
        <v>3</v>
      </c>
      <c r="C13" s="207" t="s">
        <v>30</v>
      </c>
      <c r="D13" s="208"/>
      <c r="E13" s="206">
        <v>6</v>
      </c>
      <c r="F13" s="205">
        <f>F14+F15+F16+F17</f>
        <v>3364664</v>
      </c>
      <c r="G13" s="205">
        <f>G14+G15+G16+G17</f>
        <v>3180422</v>
      </c>
    </row>
    <row r="14" spans="1:7" s="6" customFormat="1" ht="17.100000000000001" customHeight="1" x14ac:dyDescent="0.2">
      <c r="A14" s="206"/>
      <c r="B14" s="211"/>
      <c r="C14" s="209" t="s">
        <v>26</v>
      </c>
      <c r="D14" s="210" t="s">
        <v>31</v>
      </c>
      <c r="E14" s="201">
        <v>7</v>
      </c>
      <c r="F14" s="286">
        <v>667800</v>
      </c>
      <c r="G14" s="205">
        <v>480000</v>
      </c>
    </row>
    <row r="15" spans="1:7" s="6" customFormat="1" ht="17.100000000000001" customHeight="1" x14ac:dyDescent="0.2">
      <c r="A15" s="206"/>
      <c r="B15" s="211"/>
      <c r="C15" s="209" t="s">
        <v>26</v>
      </c>
      <c r="D15" s="210" t="s">
        <v>32</v>
      </c>
      <c r="E15" s="206">
        <v>8</v>
      </c>
      <c r="F15" s="286"/>
      <c r="G15" s="205"/>
    </row>
    <row r="16" spans="1:7" s="6" customFormat="1" ht="17.100000000000001" customHeight="1" x14ac:dyDescent="0.2">
      <c r="A16" s="206"/>
      <c r="B16" s="211"/>
      <c r="C16" s="209" t="s">
        <v>26</v>
      </c>
      <c r="D16" s="210" t="s">
        <v>33</v>
      </c>
      <c r="E16" s="201">
        <v>9</v>
      </c>
      <c r="F16" s="285">
        <v>30892</v>
      </c>
      <c r="G16" s="285">
        <v>30892</v>
      </c>
    </row>
    <row r="17" spans="1:7" s="6" customFormat="1" ht="17.100000000000001" customHeight="1" x14ac:dyDescent="0.2">
      <c r="A17" s="206"/>
      <c r="B17" s="211"/>
      <c r="C17" s="209" t="s">
        <v>26</v>
      </c>
      <c r="D17" s="210" t="s">
        <v>517</v>
      </c>
      <c r="E17" s="206">
        <v>10</v>
      </c>
      <c r="F17" s="205">
        <v>2665972</v>
      </c>
      <c r="G17" s="205">
        <v>2669530</v>
      </c>
    </row>
    <row r="18" spans="1:7" s="6" customFormat="1" ht="17.100000000000001" customHeight="1" x14ac:dyDescent="0.2">
      <c r="A18" s="206"/>
      <c r="B18" s="211"/>
      <c r="C18" s="209" t="s">
        <v>26</v>
      </c>
      <c r="D18" s="210" t="s">
        <v>35</v>
      </c>
      <c r="E18" s="201">
        <v>11</v>
      </c>
      <c r="F18" s="205"/>
      <c r="G18" s="205"/>
    </row>
    <row r="19" spans="1:7" s="6" customFormat="1" ht="17.100000000000001" customHeight="1" x14ac:dyDescent="0.2">
      <c r="A19" s="206"/>
      <c r="B19" s="211"/>
      <c r="C19" s="209" t="s">
        <v>26</v>
      </c>
      <c r="D19" s="210"/>
      <c r="E19" s="206">
        <v>12</v>
      </c>
      <c r="F19" s="205"/>
      <c r="G19" s="205"/>
    </row>
    <row r="20" spans="1:7" s="6" customFormat="1" ht="17.100000000000001" customHeight="1" x14ac:dyDescent="0.2">
      <c r="A20" s="206"/>
      <c r="B20" s="211"/>
      <c r="C20" s="209" t="s">
        <v>26</v>
      </c>
      <c r="D20" s="210"/>
      <c r="E20" s="201">
        <v>13</v>
      </c>
      <c r="F20" s="205"/>
      <c r="G20" s="205"/>
    </row>
    <row r="21" spans="1:7" s="6" customFormat="1" ht="17.100000000000001" customHeight="1" x14ac:dyDescent="0.2">
      <c r="A21" s="206"/>
      <c r="B21" s="181">
        <v>4</v>
      </c>
      <c r="C21" s="207" t="s">
        <v>36</v>
      </c>
      <c r="D21" s="208"/>
      <c r="E21" s="206">
        <v>14</v>
      </c>
      <c r="F21" s="205">
        <f>F22+F23+F24+F25+F26+F27+F27</f>
        <v>1092948.53</v>
      </c>
      <c r="G21" s="205">
        <f>G22+G23+G24+G25+G26+G27+G27</f>
        <v>0</v>
      </c>
    </row>
    <row r="22" spans="1:7" s="6" customFormat="1" ht="17.100000000000001" customHeight="1" x14ac:dyDescent="0.2">
      <c r="A22" s="206"/>
      <c r="B22" s="211"/>
      <c r="C22" s="209" t="s">
        <v>26</v>
      </c>
      <c r="D22" s="210" t="s">
        <v>37</v>
      </c>
      <c r="E22" s="201">
        <v>15</v>
      </c>
      <c r="F22" s="205">
        <v>0</v>
      </c>
      <c r="G22" s="205">
        <v>0</v>
      </c>
    </row>
    <row r="23" spans="1:7" s="6" customFormat="1" ht="17.100000000000001" customHeight="1" x14ac:dyDescent="0.2">
      <c r="A23" s="206"/>
      <c r="B23" s="211"/>
      <c r="C23" s="209" t="s">
        <v>26</v>
      </c>
      <c r="D23" s="210" t="s">
        <v>38</v>
      </c>
      <c r="E23" s="206">
        <v>16</v>
      </c>
      <c r="F23" s="205"/>
      <c r="G23" s="205"/>
    </row>
    <row r="24" spans="1:7" s="6" customFormat="1" ht="17.100000000000001" customHeight="1" x14ac:dyDescent="0.2">
      <c r="A24" s="206"/>
      <c r="B24" s="211"/>
      <c r="C24" s="209" t="s">
        <v>26</v>
      </c>
      <c r="D24" s="210" t="s">
        <v>39</v>
      </c>
      <c r="E24" s="201">
        <v>17</v>
      </c>
      <c r="F24" s="205"/>
      <c r="G24" s="205"/>
    </row>
    <row r="25" spans="1:7" s="6" customFormat="1" ht="17.100000000000001" customHeight="1" x14ac:dyDescent="0.2">
      <c r="A25" s="206"/>
      <c r="B25" s="211"/>
      <c r="C25" s="209" t="s">
        <v>26</v>
      </c>
      <c r="D25" s="210" t="s">
        <v>40</v>
      </c>
      <c r="E25" s="206">
        <v>18</v>
      </c>
      <c r="F25" s="205"/>
      <c r="G25" s="205"/>
    </row>
    <row r="26" spans="1:7" s="6" customFormat="1" ht="17.100000000000001" customHeight="1" x14ac:dyDescent="0.2">
      <c r="A26" s="206"/>
      <c r="B26" s="211"/>
      <c r="C26" s="209" t="s">
        <v>26</v>
      </c>
      <c r="D26" s="210" t="s">
        <v>41</v>
      </c>
      <c r="E26" s="201">
        <v>19</v>
      </c>
      <c r="F26" s="205">
        <f>'inv mallra'!G25</f>
        <v>1092948.53</v>
      </c>
      <c r="G26" s="205"/>
    </row>
    <row r="27" spans="1:7" s="6" customFormat="1" ht="17.100000000000001" customHeight="1" x14ac:dyDescent="0.2">
      <c r="A27" s="206"/>
      <c r="B27" s="211"/>
      <c r="C27" s="209" t="s">
        <v>26</v>
      </c>
      <c r="D27" s="210" t="s">
        <v>42</v>
      </c>
      <c r="E27" s="206">
        <v>20</v>
      </c>
      <c r="F27" s="205"/>
      <c r="G27" s="205"/>
    </row>
    <row r="28" spans="1:7" s="6" customFormat="1" ht="17.100000000000001" customHeight="1" x14ac:dyDescent="0.2">
      <c r="A28" s="206"/>
      <c r="B28" s="211"/>
      <c r="C28" s="209" t="s">
        <v>26</v>
      </c>
      <c r="D28" s="210"/>
      <c r="E28" s="201">
        <v>21</v>
      </c>
      <c r="F28" s="205"/>
      <c r="G28" s="205"/>
    </row>
    <row r="29" spans="1:7" s="6" customFormat="1" ht="17.100000000000001" customHeight="1" x14ac:dyDescent="0.2">
      <c r="A29" s="206"/>
      <c r="B29" s="181">
        <v>5</v>
      </c>
      <c r="C29" s="207" t="s">
        <v>43</v>
      </c>
      <c r="D29" s="208"/>
      <c r="E29" s="206">
        <v>22</v>
      </c>
      <c r="F29" s="205"/>
      <c r="G29" s="205"/>
    </row>
    <row r="30" spans="1:7" s="6" customFormat="1" ht="17.100000000000001" customHeight="1" x14ac:dyDescent="0.2">
      <c r="A30" s="206"/>
      <c r="B30" s="181">
        <v>6</v>
      </c>
      <c r="C30" s="207" t="s">
        <v>44</v>
      </c>
      <c r="D30" s="208"/>
      <c r="E30" s="201">
        <v>23</v>
      </c>
      <c r="F30" s="205"/>
      <c r="G30" s="205"/>
    </row>
    <row r="31" spans="1:7" s="6" customFormat="1" ht="17.100000000000001" customHeight="1" x14ac:dyDescent="0.2">
      <c r="A31" s="206"/>
      <c r="B31" s="181">
        <v>7</v>
      </c>
      <c r="C31" s="207" t="s">
        <v>45</v>
      </c>
      <c r="D31" s="208"/>
      <c r="E31" s="206">
        <v>24</v>
      </c>
      <c r="F31" s="205">
        <f>F32</f>
        <v>153464</v>
      </c>
      <c r="G31" s="205">
        <f>G32</f>
        <v>153463</v>
      </c>
    </row>
    <row r="32" spans="1:7" s="6" customFormat="1" ht="17.100000000000001" customHeight="1" x14ac:dyDescent="0.2">
      <c r="A32" s="206"/>
      <c r="B32" s="181"/>
      <c r="C32" s="209" t="s">
        <v>26</v>
      </c>
      <c r="D32" s="208" t="s">
        <v>46</v>
      </c>
      <c r="E32" s="201">
        <v>25</v>
      </c>
      <c r="F32" s="205">
        <f>G32+1</f>
        <v>153464</v>
      </c>
      <c r="G32" s="205">
        <v>153463</v>
      </c>
    </row>
    <row r="33" spans="1:7" s="6" customFormat="1" ht="17.100000000000001" customHeight="1" x14ac:dyDescent="0.2">
      <c r="A33" s="206"/>
      <c r="B33" s="181"/>
      <c r="C33" s="209" t="s">
        <v>26</v>
      </c>
      <c r="D33" s="208"/>
      <c r="E33" s="206">
        <v>26</v>
      </c>
      <c r="F33" s="205"/>
      <c r="G33" s="205"/>
    </row>
    <row r="34" spans="1:7" s="6" customFormat="1" ht="24.95" customHeight="1" x14ac:dyDescent="0.2">
      <c r="A34" s="15" t="s">
        <v>47</v>
      </c>
      <c r="B34" s="296" t="s">
        <v>48</v>
      </c>
      <c r="C34" s="297"/>
      <c r="D34" s="298"/>
      <c r="E34" s="201">
        <v>27</v>
      </c>
      <c r="F34" s="205">
        <f>F35+F36+F42+F43+F44+F41</f>
        <v>62100</v>
      </c>
      <c r="G34" s="205">
        <f>G35+G36+G42+G43+G44+G41</f>
        <v>62100</v>
      </c>
    </row>
    <row r="35" spans="1:7" s="6" customFormat="1" ht="17.100000000000001" customHeight="1" x14ac:dyDescent="0.2">
      <c r="A35" s="206"/>
      <c r="B35" s="181">
        <v>1</v>
      </c>
      <c r="C35" s="207" t="s">
        <v>49</v>
      </c>
      <c r="D35" s="208"/>
      <c r="E35" s="206">
        <v>28</v>
      </c>
      <c r="F35" s="205"/>
      <c r="G35" s="205"/>
    </row>
    <row r="36" spans="1:7" s="6" customFormat="1" ht="17.100000000000001" customHeight="1" x14ac:dyDescent="0.2">
      <c r="A36" s="206"/>
      <c r="B36" s="181">
        <v>2</v>
      </c>
      <c r="C36" s="207" t="s">
        <v>50</v>
      </c>
      <c r="D36" s="212"/>
      <c r="E36" s="201">
        <v>29</v>
      </c>
      <c r="F36" s="205">
        <f>F37+F38+F39+F40</f>
        <v>62100</v>
      </c>
      <c r="G36" s="205">
        <f>G37+G38+G39+G40</f>
        <v>62100</v>
      </c>
    </row>
    <row r="37" spans="1:7" s="6" customFormat="1" ht="17.100000000000001" customHeight="1" x14ac:dyDescent="0.2">
      <c r="A37" s="206"/>
      <c r="B37" s="211"/>
      <c r="C37" s="209" t="s">
        <v>26</v>
      </c>
      <c r="D37" s="210" t="s">
        <v>51</v>
      </c>
      <c r="E37" s="206">
        <v>30</v>
      </c>
      <c r="F37" s="205"/>
      <c r="G37" s="205"/>
    </row>
    <row r="38" spans="1:7" s="6" customFormat="1" ht="17.100000000000001" customHeight="1" x14ac:dyDescent="0.2">
      <c r="A38" s="206"/>
      <c r="B38" s="211"/>
      <c r="C38" s="209" t="s">
        <v>26</v>
      </c>
      <c r="D38" s="210" t="s">
        <v>52</v>
      </c>
      <c r="E38" s="201">
        <v>31</v>
      </c>
      <c r="F38" s="205"/>
      <c r="G38" s="205"/>
    </row>
    <row r="39" spans="1:7" s="6" customFormat="1" ht="17.100000000000001" customHeight="1" x14ac:dyDescent="0.2">
      <c r="A39" s="206"/>
      <c r="B39" s="211"/>
      <c r="C39" s="209" t="s">
        <v>26</v>
      </c>
      <c r="D39" s="210" t="s">
        <v>53</v>
      </c>
      <c r="E39" s="206">
        <v>32</v>
      </c>
      <c r="F39" s="205"/>
      <c r="G39" s="205">
        <v>0</v>
      </c>
    </row>
    <row r="40" spans="1:7" s="6" customFormat="1" ht="17.100000000000001" customHeight="1" x14ac:dyDescent="0.2">
      <c r="A40" s="206"/>
      <c r="B40" s="211"/>
      <c r="C40" s="209" t="s">
        <v>26</v>
      </c>
      <c r="D40" s="210" t="s">
        <v>54</v>
      </c>
      <c r="E40" s="201">
        <v>33</v>
      </c>
      <c r="F40" s="205">
        <v>62100</v>
      </c>
      <c r="G40" s="205">
        <v>62100</v>
      </c>
    </row>
    <row r="41" spans="1:7" s="6" customFormat="1" ht="17.100000000000001" customHeight="1" x14ac:dyDescent="0.2">
      <c r="A41" s="206"/>
      <c r="B41" s="181">
        <v>3</v>
      </c>
      <c r="C41" s="207" t="s">
        <v>55</v>
      </c>
      <c r="D41" s="208"/>
      <c r="E41" s="206">
        <v>34</v>
      </c>
      <c r="F41" s="205"/>
      <c r="G41" s="205"/>
    </row>
    <row r="42" spans="1:7" s="6" customFormat="1" ht="17.100000000000001" customHeight="1" x14ac:dyDescent="0.2">
      <c r="A42" s="206"/>
      <c r="B42" s="181">
        <v>4</v>
      </c>
      <c r="C42" s="207" t="s">
        <v>56</v>
      </c>
      <c r="D42" s="208"/>
      <c r="E42" s="201">
        <v>35</v>
      </c>
      <c r="F42" s="205"/>
      <c r="G42" s="205"/>
    </row>
    <row r="43" spans="1:7" s="6" customFormat="1" ht="17.100000000000001" customHeight="1" x14ac:dyDescent="0.2">
      <c r="A43" s="206"/>
      <c r="B43" s="181">
        <v>5</v>
      </c>
      <c r="C43" s="207" t="s">
        <v>57</v>
      </c>
      <c r="D43" s="208"/>
      <c r="E43" s="206">
        <v>36</v>
      </c>
      <c r="F43" s="205"/>
      <c r="G43" s="205"/>
    </row>
    <row r="44" spans="1:7" s="6" customFormat="1" ht="17.100000000000001" customHeight="1" x14ac:dyDescent="0.2">
      <c r="A44" s="206"/>
      <c r="B44" s="181">
        <v>6</v>
      </c>
      <c r="C44" s="207" t="s">
        <v>58</v>
      </c>
      <c r="D44" s="208"/>
      <c r="E44" s="201">
        <v>37</v>
      </c>
      <c r="F44" s="205"/>
      <c r="G44" s="205"/>
    </row>
    <row r="45" spans="1:7" s="6" customFormat="1" ht="30" customHeight="1" x14ac:dyDescent="0.2">
      <c r="A45" s="213"/>
      <c r="B45" s="296" t="s">
        <v>59</v>
      </c>
      <c r="C45" s="297"/>
      <c r="D45" s="298"/>
      <c r="E45" s="206">
        <v>38</v>
      </c>
      <c r="F45" s="205">
        <f>F34+F8</f>
        <v>4700509.3600000003</v>
      </c>
      <c r="G45" s="205">
        <f>G34+G8</f>
        <v>3942318</v>
      </c>
    </row>
    <row r="46" spans="1:7" s="6" customFormat="1" ht="9.75" customHeight="1" x14ac:dyDescent="0.2">
      <c r="A46" s="99"/>
      <c r="B46" s="99"/>
      <c r="C46" s="99"/>
      <c r="D46" s="99"/>
      <c r="E46" s="98"/>
      <c r="F46" s="214"/>
      <c r="G46" s="214"/>
    </row>
    <row r="47" spans="1:7" s="6" customFormat="1" ht="15.95" customHeight="1" x14ac:dyDescent="0.2">
      <c r="A47" s="7"/>
      <c r="B47" s="7"/>
      <c r="C47" s="7"/>
      <c r="D47" s="7"/>
      <c r="F47" s="8"/>
      <c r="G47" s="8"/>
    </row>
  </sheetData>
  <mergeCells count="8">
    <mergeCell ref="B8:D8"/>
    <mergeCell ref="B34:D34"/>
    <mergeCell ref="B45:D45"/>
    <mergeCell ref="F2:G2"/>
    <mergeCell ref="A4:G4"/>
    <mergeCell ref="A6:A7"/>
    <mergeCell ref="B6:D7"/>
    <mergeCell ref="E6:E7"/>
  </mergeCells>
  <phoneticPr fontId="6" type="noConversion"/>
  <pageMargins left="1.1417322834645669" right="0.35433070866141736" top="0" bottom="0" header="0" footer="0"/>
  <pageSetup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8" workbookViewId="0">
      <selection activeCell="A50" sqref="A50:IV53"/>
    </sheetView>
  </sheetViews>
  <sheetFormatPr defaultRowHeight="12.75" x14ac:dyDescent="0.2"/>
  <cols>
    <col min="1" max="1" width="3.7109375" style="13" customWidth="1"/>
    <col min="2" max="2" width="2.7109375" style="13" customWidth="1"/>
    <col min="3" max="3" width="4" style="13" customWidth="1"/>
    <col min="4" max="4" width="40.5703125" customWidth="1"/>
    <col min="5" max="5" width="8.28515625" customWidth="1"/>
    <col min="6" max="7" width="15.7109375" style="14" customWidth="1"/>
    <col min="8" max="8" width="1.42578125" customWidth="1"/>
    <col min="9" max="9" width="11.5703125" customWidth="1"/>
  </cols>
  <sheetData>
    <row r="1" spans="1:7" x14ac:dyDescent="0.2">
      <c r="A1" s="26"/>
      <c r="B1" s="26"/>
      <c r="C1" s="26"/>
      <c r="D1" s="78"/>
      <c r="E1" s="78"/>
      <c r="F1" s="198"/>
      <c r="G1" s="198"/>
    </row>
    <row r="2" spans="1:7" s="12" customFormat="1" ht="15" x14ac:dyDescent="0.2">
      <c r="A2" s="287" t="s">
        <v>494</v>
      </c>
      <c r="B2" s="10"/>
      <c r="C2" s="10"/>
      <c r="D2" s="137" t="s">
        <v>499</v>
      </c>
      <c r="E2" s="98"/>
      <c r="F2" s="299"/>
      <c r="G2" s="299"/>
    </row>
    <row r="3" spans="1:7" s="12" customFormat="1" ht="6" customHeight="1" x14ac:dyDescent="0.2">
      <c r="A3" s="9"/>
      <c r="B3" s="10"/>
      <c r="C3" s="10"/>
      <c r="D3" s="11"/>
      <c r="E3" s="98"/>
      <c r="F3" s="197"/>
      <c r="G3" s="197"/>
    </row>
    <row r="4" spans="1:7" s="12" customFormat="1" ht="18" customHeight="1" x14ac:dyDescent="0.2">
      <c r="A4" s="300" t="s">
        <v>538</v>
      </c>
      <c r="B4" s="300"/>
      <c r="C4" s="300"/>
      <c r="D4" s="300"/>
      <c r="E4" s="300"/>
      <c r="F4" s="300"/>
      <c r="G4" s="300"/>
    </row>
    <row r="5" spans="1:7" ht="6.75" customHeight="1" x14ac:dyDescent="0.2">
      <c r="A5" s="26"/>
      <c r="B5" s="26"/>
      <c r="C5" s="26"/>
      <c r="D5" s="78"/>
      <c r="E5" s="78"/>
      <c r="F5" s="198"/>
      <c r="G5" s="198"/>
    </row>
    <row r="6" spans="1:7" s="12" customFormat="1" ht="15.95" customHeight="1" x14ac:dyDescent="0.2">
      <c r="A6" s="301" t="s">
        <v>17</v>
      </c>
      <c r="B6" s="303" t="s">
        <v>60</v>
      </c>
      <c r="C6" s="304"/>
      <c r="D6" s="305"/>
      <c r="E6" s="301" t="s">
        <v>19</v>
      </c>
      <c r="F6" s="200" t="s">
        <v>20</v>
      </c>
      <c r="G6" s="200" t="s">
        <v>20</v>
      </c>
    </row>
    <row r="7" spans="1:7" s="12" customFormat="1" ht="15.95" customHeight="1" x14ac:dyDescent="0.2">
      <c r="A7" s="302"/>
      <c r="B7" s="306"/>
      <c r="C7" s="307"/>
      <c r="D7" s="308"/>
      <c r="E7" s="302"/>
      <c r="F7" s="202" t="s">
        <v>21</v>
      </c>
      <c r="G7" s="203" t="s">
        <v>22</v>
      </c>
    </row>
    <row r="8" spans="1:7" s="12" customFormat="1" ht="24.95" customHeight="1" x14ac:dyDescent="0.2">
      <c r="A8" s="15" t="s">
        <v>23</v>
      </c>
      <c r="B8" s="296" t="s">
        <v>61</v>
      </c>
      <c r="C8" s="297"/>
      <c r="D8" s="298"/>
      <c r="E8" s="206">
        <v>39</v>
      </c>
      <c r="F8" s="205">
        <f>F9+F10+F13+F24+F25</f>
        <v>4316095</v>
      </c>
      <c r="G8" s="205">
        <f>G9+G10+G13+G24+G25</f>
        <v>4078901</v>
      </c>
    </row>
    <row r="9" spans="1:7" s="6" customFormat="1" ht="15.95" customHeight="1" x14ac:dyDescent="0.2">
      <c r="A9" s="206"/>
      <c r="B9" s="181">
        <v>1</v>
      </c>
      <c r="C9" s="207" t="s">
        <v>62</v>
      </c>
      <c r="D9" s="208"/>
      <c r="E9" s="206">
        <v>40</v>
      </c>
      <c r="F9" s="205"/>
      <c r="G9" s="205"/>
    </row>
    <row r="10" spans="1:7" s="6" customFormat="1" ht="15.95" customHeight="1" x14ac:dyDescent="0.2">
      <c r="A10" s="206"/>
      <c r="B10" s="181">
        <v>2</v>
      </c>
      <c r="C10" s="207" t="s">
        <v>63</v>
      </c>
      <c r="D10" s="208"/>
      <c r="E10" s="206">
        <v>41</v>
      </c>
      <c r="F10" s="205"/>
      <c r="G10" s="205"/>
    </row>
    <row r="11" spans="1:7" s="6" customFormat="1" ht="15.95" customHeight="1" x14ac:dyDescent="0.2">
      <c r="A11" s="206"/>
      <c r="B11" s="211"/>
      <c r="C11" s="209" t="s">
        <v>26</v>
      </c>
      <c r="D11" s="210" t="s">
        <v>64</v>
      </c>
      <c r="E11" s="206">
        <v>42</v>
      </c>
      <c r="F11" s="205"/>
      <c r="G11" s="205"/>
    </row>
    <row r="12" spans="1:7" s="6" customFormat="1" ht="15.95" customHeight="1" x14ac:dyDescent="0.2">
      <c r="A12" s="206"/>
      <c r="B12" s="211"/>
      <c r="C12" s="209" t="s">
        <v>26</v>
      </c>
      <c r="D12" s="210" t="s">
        <v>65</v>
      </c>
      <c r="E12" s="206">
        <v>43</v>
      </c>
      <c r="F12" s="205"/>
      <c r="G12" s="205"/>
    </row>
    <row r="13" spans="1:7" s="6" customFormat="1" ht="15.95" customHeight="1" x14ac:dyDescent="0.2">
      <c r="A13" s="206"/>
      <c r="B13" s="181">
        <v>3</v>
      </c>
      <c r="C13" s="207" t="s">
        <v>66</v>
      </c>
      <c r="D13" s="208"/>
      <c r="E13" s="206">
        <v>44</v>
      </c>
      <c r="F13" s="205">
        <f>F14+F15+F16+F17+F18+F19+F20+F21+F22+F23</f>
        <v>4316095</v>
      </c>
      <c r="G13" s="205">
        <f>G14+G15+G16+G17+G18+G19+G20+G21+G22+G23</f>
        <v>4078901</v>
      </c>
    </row>
    <row r="14" spans="1:7" s="6" customFormat="1" ht="15.95" customHeight="1" x14ac:dyDescent="0.2">
      <c r="A14" s="206"/>
      <c r="B14" s="211"/>
      <c r="C14" s="209" t="s">
        <v>26</v>
      </c>
      <c r="D14" s="210" t="s">
        <v>67</v>
      </c>
      <c r="E14" s="206">
        <v>45</v>
      </c>
      <c r="F14" s="286">
        <v>4222930</v>
      </c>
      <c r="G14" s="205">
        <v>4071647</v>
      </c>
    </row>
    <row r="15" spans="1:7" s="6" customFormat="1" ht="15.95" customHeight="1" x14ac:dyDescent="0.2">
      <c r="A15" s="206"/>
      <c r="B15" s="211"/>
      <c r="C15" s="209" t="s">
        <v>26</v>
      </c>
      <c r="D15" s="210" t="s">
        <v>68</v>
      </c>
      <c r="E15" s="206">
        <v>46</v>
      </c>
      <c r="F15" s="205">
        <v>0</v>
      </c>
      <c r="G15" s="205">
        <v>0</v>
      </c>
    </row>
    <row r="16" spans="1:7" s="6" customFormat="1" ht="15.95" customHeight="1" x14ac:dyDescent="0.2">
      <c r="A16" s="206"/>
      <c r="B16" s="211"/>
      <c r="C16" s="209" t="s">
        <v>26</v>
      </c>
      <c r="D16" s="210" t="s">
        <v>69</v>
      </c>
      <c r="E16" s="206">
        <v>47</v>
      </c>
      <c r="F16" s="205">
        <v>8940</v>
      </c>
      <c r="G16" s="205">
        <v>7254</v>
      </c>
    </row>
    <row r="17" spans="1:7" s="6" customFormat="1" ht="15.95" customHeight="1" x14ac:dyDescent="0.2">
      <c r="A17" s="206"/>
      <c r="B17" s="211"/>
      <c r="C17" s="209" t="s">
        <v>26</v>
      </c>
      <c r="D17" s="210" t="s">
        <v>70</v>
      </c>
      <c r="E17" s="206">
        <v>48</v>
      </c>
      <c r="F17" s="205"/>
      <c r="G17" s="205"/>
    </row>
    <row r="18" spans="1:7" s="6" customFormat="1" ht="15.95" customHeight="1" x14ac:dyDescent="0.2">
      <c r="A18" s="206"/>
      <c r="B18" s="211"/>
      <c r="C18" s="209" t="s">
        <v>26</v>
      </c>
      <c r="D18" s="210" t="s">
        <v>513</v>
      </c>
      <c r="E18" s="206">
        <v>49</v>
      </c>
      <c r="F18" s="205"/>
      <c r="G18" s="205">
        <v>0</v>
      </c>
    </row>
    <row r="19" spans="1:7" s="6" customFormat="1" ht="15.95" customHeight="1" x14ac:dyDescent="0.2">
      <c r="A19" s="206"/>
      <c r="B19" s="211"/>
      <c r="C19" s="209" t="s">
        <v>26</v>
      </c>
      <c r="D19" s="210" t="s">
        <v>71</v>
      </c>
      <c r="E19" s="206">
        <v>50</v>
      </c>
      <c r="F19" s="205"/>
      <c r="G19" s="205">
        <v>0</v>
      </c>
    </row>
    <row r="20" spans="1:7" s="6" customFormat="1" ht="15.95" customHeight="1" x14ac:dyDescent="0.2">
      <c r="A20" s="206"/>
      <c r="B20" s="211"/>
      <c r="C20" s="209" t="s">
        <v>26</v>
      </c>
      <c r="D20" s="210" t="s">
        <v>72</v>
      </c>
      <c r="E20" s="206">
        <v>51</v>
      </c>
      <c r="F20" s="205"/>
      <c r="G20" s="205">
        <v>0</v>
      </c>
    </row>
    <row r="21" spans="1:7" s="6" customFormat="1" ht="15.95" customHeight="1" x14ac:dyDescent="0.2">
      <c r="A21" s="206"/>
      <c r="B21" s="211"/>
      <c r="C21" s="209" t="s">
        <v>26</v>
      </c>
      <c r="D21" s="210" t="s">
        <v>35</v>
      </c>
      <c r="E21" s="206">
        <v>52</v>
      </c>
      <c r="F21" s="286">
        <v>84225</v>
      </c>
      <c r="G21" s="205"/>
    </row>
    <row r="22" spans="1:7" s="6" customFormat="1" ht="15.95" customHeight="1" x14ac:dyDescent="0.2">
      <c r="A22" s="206"/>
      <c r="B22" s="211"/>
      <c r="C22" s="209" t="s">
        <v>26</v>
      </c>
      <c r="D22" s="210" t="s">
        <v>73</v>
      </c>
      <c r="E22" s="206">
        <v>53</v>
      </c>
      <c r="F22" s="205"/>
      <c r="G22" s="205"/>
    </row>
    <row r="23" spans="1:7" s="6" customFormat="1" ht="15.95" customHeight="1" x14ac:dyDescent="0.2">
      <c r="A23" s="206"/>
      <c r="B23" s="211"/>
      <c r="C23" s="209" t="s">
        <v>26</v>
      </c>
      <c r="D23" s="210" t="s">
        <v>74</v>
      </c>
      <c r="E23" s="206">
        <v>54</v>
      </c>
      <c r="F23" s="205">
        <v>0</v>
      </c>
      <c r="G23" s="205">
        <v>0</v>
      </c>
    </row>
    <row r="24" spans="1:7" s="6" customFormat="1" ht="15.95" customHeight="1" x14ac:dyDescent="0.2">
      <c r="A24" s="206"/>
      <c r="B24" s="181">
        <v>4</v>
      </c>
      <c r="C24" s="207" t="s">
        <v>75</v>
      </c>
      <c r="D24" s="208"/>
      <c r="E24" s="206">
        <v>55</v>
      </c>
      <c r="F24" s="205"/>
      <c r="G24" s="205"/>
    </row>
    <row r="25" spans="1:7" s="6" customFormat="1" ht="15.95" customHeight="1" x14ac:dyDescent="0.2">
      <c r="A25" s="206"/>
      <c r="B25" s="181">
        <v>5</v>
      </c>
      <c r="C25" s="207" t="s">
        <v>76</v>
      </c>
      <c r="D25" s="208"/>
      <c r="E25" s="206">
        <v>56</v>
      </c>
      <c r="F25" s="205"/>
      <c r="G25" s="205"/>
    </row>
    <row r="26" spans="1:7" s="6" customFormat="1" ht="24.75" customHeight="1" x14ac:dyDescent="0.2">
      <c r="A26" s="15" t="s">
        <v>47</v>
      </c>
      <c r="B26" s="296" t="s">
        <v>77</v>
      </c>
      <c r="C26" s="297"/>
      <c r="D26" s="298"/>
      <c r="E26" s="206">
        <v>57</v>
      </c>
      <c r="F26" s="205">
        <f>F32</f>
        <v>0</v>
      </c>
      <c r="G26" s="205">
        <f>G32</f>
        <v>0</v>
      </c>
    </row>
    <row r="27" spans="1:7" s="6" customFormat="1" ht="15.95" customHeight="1" x14ac:dyDescent="0.2">
      <c r="A27" s="206"/>
      <c r="B27" s="181">
        <v>1</v>
      </c>
      <c r="C27" s="207" t="s">
        <v>78</v>
      </c>
      <c r="D27" s="212"/>
      <c r="E27" s="206">
        <v>58</v>
      </c>
      <c r="F27" s="205"/>
      <c r="G27" s="205"/>
    </row>
    <row r="28" spans="1:7" s="6" customFormat="1" ht="15.95" customHeight="1" x14ac:dyDescent="0.2">
      <c r="A28" s="206"/>
      <c r="B28" s="211"/>
      <c r="C28" s="209" t="s">
        <v>26</v>
      </c>
      <c r="D28" s="210" t="s">
        <v>79</v>
      </c>
      <c r="E28" s="206">
        <v>59</v>
      </c>
      <c r="F28" s="205"/>
      <c r="G28" s="205"/>
    </row>
    <row r="29" spans="1:7" s="6" customFormat="1" ht="15.95" customHeight="1" x14ac:dyDescent="0.2">
      <c r="A29" s="206"/>
      <c r="B29" s="211"/>
      <c r="C29" s="209" t="s">
        <v>26</v>
      </c>
      <c r="D29" s="210" t="s">
        <v>80</v>
      </c>
      <c r="E29" s="206">
        <v>60</v>
      </c>
      <c r="F29" s="205"/>
      <c r="G29" s="205"/>
    </row>
    <row r="30" spans="1:7" s="6" customFormat="1" ht="15.95" customHeight="1" x14ac:dyDescent="0.2">
      <c r="A30" s="206"/>
      <c r="B30" s="181">
        <v>2</v>
      </c>
      <c r="C30" s="207" t="s">
        <v>81</v>
      </c>
      <c r="D30" s="208"/>
      <c r="E30" s="206">
        <v>61</v>
      </c>
      <c r="F30" s="205"/>
      <c r="G30" s="205"/>
    </row>
    <row r="31" spans="1:7" s="6" customFormat="1" ht="15.95" customHeight="1" x14ac:dyDescent="0.2">
      <c r="A31" s="206"/>
      <c r="B31" s="181">
        <v>3</v>
      </c>
      <c r="C31" s="207" t="s">
        <v>75</v>
      </c>
      <c r="D31" s="208"/>
      <c r="E31" s="206">
        <v>62</v>
      </c>
      <c r="F31" s="205"/>
      <c r="G31" s="205"/>
    </row>
    <row r="32" spans="1:7" s="6" customFormat="1" ht="15.95" customHeight="1" x14ac:dyDescent="0.2">
      <c r="A32" s="206"/>
      <c r="B32" s="181">
        <v>4</v>
      </c>
      <c r="C32" s="207" t="s">
        <v>82</v>
      </c>
      <c r="D32" s="208"/>
      <c r="E32" s="206">
        <v>63</v>
      </c>
      <c r="F32" s="205">
        <v>0</v>
      </c>
      <c r="G32" s="205">
        <v>0</v>
      </c>
    </row>
    <row r="33" spans="1:9" s="6" customFormat="1" ht="24.75" customHeight="1" x14ac:dyDescent="0.2">
      <c r="A33" s="206"/>
      <c r="B33" s="296" t="s">
        <v>83</v>
      </c>
      <c r="C33" s="297"/>
      <c r="D33" s="298"/>
      <c r="E33" s="206">
        <v>64</v>
      </c>
      <c r="F33" s="205">
        <f>F26+F8</f>
        <v>4316095</v>
      </c>
      <c r="G33" s="205">
        <f>G26+G8</f>
        <v>4078901</v>
      </c>
    </row>
    <row r="34" spans="1:9" s="6" customFormat="1" ht="24.75" customHeight="1" x14ac:dyDescent="0.2">
      <c r="A34" s="15" t="s">
        <v>84</v>
      </c>
      <c r="B34" s="296" t="s">
        <v>85</v>
      </c>
      <c r="C34" s="297"/>
      <c r="D34" s="298"/>
      <c r="E34" s="206">
        <v>65</v>
      </c>
      <c r="F34" s="205">
        <f>F35+F36+F37+F38+F39+F40+F41+F42+F43+F44</f>
        <v>384414.05</v>
      </c>
      <c r="G34" s="205">
        <f>G35+G36+G37+G38+G39+G40+G41+G42+G43+G44</f>
        <v>-136582.95000000001</v>
      </c>
      <c r="I34" s="8"/>
    </row>
    <row r="35" spans="1:9" s="6" customFormat="1" ht="15.95" customHeight="1" x14ac:dyDescent="0.2">
      <c r="A35" s="206"/>
      <c r="B35" s="181">
        <v>1</v>
      </c>
      <c r="C35" s="207" t="s">
        <v>86</v>
      </c>
      <c r="D35" s="208"/>
      <c r="E35" s="206">
        <v>66</v>
      </c>
      <c r="F35" s="205"/>
      <c r="G35" s="205"/>
    </row>
    <row r="36" spans="1:9" s="6" customFormat="1" ht="15.95" customHeight="1" x14ac:dyDescent="0.2">
      <c r="A36" s="206"/>
      <c r="B36" s="215">
        <v>2</v>
      </c>
      <c r="C36" s="207" t="s">
        <v>87</v>
      </c>
      <c r="D36" s="208"/>
      <c r="E36" s="206">
        <v>67</v>
      </c>
      <c r="F36" s="205"/>
      <c r="G36" s="205"/>
    </row>
    <row r="37" spans="1:9" s="6" customFormat="1" ht="15.95" customHeight="1" x14ac:dyDescent="0.2">
      <c r="A37" s="206"/>
      <c r="B37" s="181">
        <v>3</v>
      </c>
      <c r="C37" s="207" t="s">
        <v>88</v>
      </c>
      <c r="D37" s="208"/>
      <c r="E37" s="206">
        <v>68</v>
      </c>
      <c r="F37" s="205"/>
      <c r="G37" s="205">
        <v>0</v>
      </c>
    </row>
    <row r="38" spans="1:9" s="6" customFormat="1" ht="15.95" customHeight="1" x14ac:dyDescent="0.2">
      <c r="A38" s="206"/>
      <c r="B38" s="215">
        <v>4</v>
      </c>
      <c r="C38" s="207" t="s">
        <v>89</v>
      </c>
      <c r="D38" s="208"/>
      <c r="E38" s="206">
        <v>69</v>
      </c>
      <c r="F38" s="205"/>
      <c r="G38" s="205"/>
    </row>
    <row r="39" spans="1:9" s="6" customFormat="1" ht="15.95" customHeight="1" x14ac:dyDescent="0.2">
      <c r="A39" s="206"/>
      <c r="B39" s="181">
        <v>5</v>
      </c>
      <c r="C39" s="207" t="s">
        <v>90</v>
      </c>
      <c r="D39" s="208"/>
      <c r="E39" s="206">
        <v>70</v>
      </c>
      <c r="F39" s="205"/>
      <c r="G39" s="205"/>
    </row>
    <row r="40" spans="1:9" s="6" customFormat="1" ht="15.95" customHeight="1" x14ac:dyDescent="0.2">
      <c r="A40" s="206"/>
      <c r="B40" s="215">
        <v>6</v>
      </c>
      <c r="C40" s="207" t="s">
        <v>91</v>
      </c>
      <c r="D40" s="208"/>
      <c r="E40" s="206">
        <v>71</v>
      </c>
      <c r="F40" s="205">
        <v>0</v>
      </c>
      <c r="G40" s="205">
        <v>0</v>
      </c>
    </row>
    <row r="41" spans="1:9" s="6" customFormat="1" ht="15.95" customHeight="1" x14ac:dyDescent="0.2">
      <c r="A41" s="206"/>
      <c r="B41" s="181">
        <v>7</v>
      </c>
      <c r="C41" s="207" t="s">
        <v>92</v>
      </c>
      <c r="D41" s="208"/>
      <c r="E41" s="206">
        <v>72</v>
      </c>
      <c r="F41" s="205"/>
      <c r="G41" s="205"/>
    </row>
    <row r="42" spans="1:9" s="6" customFormat="1" ht="15.95" customHeight="1" x14ac:dyDescent="0.2">
      <c r="A42" s="206"/>
      <c r="B42" s="215">
        <v>8</v>
      </c>
      <c r="C42" s="207" t="s">
        <v>93</v>
      </c>
      <c r="D42" s="208"/>
      <c r="E42" s="206">
        <v>73</v>
      </c>
      <c r="F42" s="205">
        <v>0</v>
      </c>
      <c r="G42" s="205">
        <v>0</v>
      </c>
    </row>
    <row r="43" spans="1:9" s="6" customFormat="1" ht="15.95" customHeight="1" x14ac:dyDescent="0.2">
      <c r="A43" s="206"/>
      <c r="B43" s="181">
        <v>9</v>
      </c>
      <c r="C43" s="207" t="s">
        <v>94</v>
      </c>
      <c r="D43" s="208"/>
      <c r="E43" s="206">
        <v>74</v>
      </c>
      <c r="F43" s="205">
        <f>G44+G43</f>
        <v>-136582.95000000001</v>
      </c>
      <c r="G43" s="205">
        <v>-136582.95000000001</v>
      </c>
    </row>
    <row r="44" spans="1:9" s="6" customFormat="1" ht="15.95" customHeight="1" x14ac:dyDescent="0.2">
      <c r="A44" s="206"/>
      <c r="B44" s="215">
        <v>10</v>
      </c>
      <c r="C44" s="207" t="s">
        <v>95</v>
      </c>
      <c r="D44" s="208"/>
      <c r="E44" s="206">
        <v>75</v>
      </c>
      <c r="F44" s="285">
        <f>Rezultati!E31</f>
        <v>520997</v>
      </c>
      <c r="G44" s="285">
        <f>Rezultati!F31</f>
        <v>0</v>
      </c>
    </row>
    <row r="45" spans="1:9" s="6" customFormat="1" ht="24.75" customHeight="1" x14ac:dyDescent="0.2">
      <c r="A45" s="206"/>
      <c r="B45" s="296" t="s">
        <v>96</v>
      </c>
      <c r="C45" s="297"/>
      <c r="D45" s="298"/>
      <c r="E45" s="206">
        <v>76</v>
      </c>
      <c r="F45" s="205">
        <f>F34+F33</f>
        <v>4700509.05</v>
      </c>
      <c r="G45" s="205">
        <f>G34+G33</f>
        <v>3942318.05</v>
      </c>
    </row>
    <row r="46" spans="1:9" s="6" customFormat="1" ht="24.75" customHeight="1" x14ac:dyDescent="0.2">
      <c r="A46" s="99"/>
      <c r="B46" s="280"/>
      <c r="C46" s="280"/>
      <c r="D46" s="280"/>
      <c r="E46" s="99"/>
      <c r="F46" s="214"/>
      <c r="G46" s="214"/>
    </row>
    <row r="47" spans="1:9" s="6" customFormat="1" ht="15.95" customHeight="1" x14ac:dyDescent="0.2">
      <c r="A47" s="7"/>
      <c r="B47" s="7"/>
      <c r="C47" s="16"/>
      <c r="F47" s="8"/>
      <c r="G47" s="8"/>
    </row>
    <row r="48" spans="1:9" s="6" customFormat="1" ht="15.95" customHeight="1" x14ac:dyDescent="0.2">
      <c r="A48" s="7"/>
      <c r="B48" s="7"/>
      <c r="C48" s="16"/>
      <c r="F48" s="8"/>
      <c r="G48" s="8"/>
    </row>
    <row r="49" spans="1:7" s="6" customFormat="1" ht="15.95" customHeight="1" x14ac:dyDescent="0.2">
      <c r="A49" s="7"/>
      <c r="B49" s="7"/>
      <c r="C49" s="16"/>
      <c r="F49" s="8">
        <f>Aktivi!F45</f>
        <v>4700509.3600000003</v>
      </c>
      <c r="G49" s="8">
        <f>Aktivi!G45</f>
        <v>3942318</v>
      </c>
    </row>
    <row r="50" spans="1:7" s="6" customFormat="1" ht="15.95" customHeight="1" x14ac:dyDescent="0.2">
      <c r="A50" s="7"/>
      <c r="B50" s="7"/>
      <c r="C50" s="16"/>
      <c r="F50" s="8"/>
      <c r="G50" s="8"/>
    </row>
    <row r="51" spans="1:7" s="6" customFormat="1" ht="15.95" customHeight="1" x14ac:dyDescent="0.2">
      <c r="A51" s="7"/>
      <c r="B51" s="7"/>
      <c r="C51" s="16"/>
      <c r="F51" s="8"/>
      <c r="G51" s="8"/>
    </row>
    <row r="52" spans="1:7" s="6" customFormat="1" ht="15.95" customHeight="1" x14ac:dyDescent="0.2">
      <c r="A52" s="7"/>
      <c r="B52" s="7"/>
      <c r="C52" s="16"/>
      <c r="F52" s="8"/>
      <c r="G52" s="8"/>
    </row>
    <row r="53" spans="1:7" s="6" customFormat="1" ht="15.95" customHeight="1" x14ac:dyDescent="0.2">
      <c r="A53" s="7"/>
      <c r="B53" s="7"/>
      <c r="C53" s="16"/>
      <c r="F53" s="8"/>
      <c r="G53" s="8"/>
    </row>
    <row r="54" spans="1:7" s="6" customFormat="1" ht="15.95" customHeight="1" x14ac:dyDescent="0.2">
      <c r="A54" s="7"/>
      <c r="B54" s="7"/>
      <c r="C54" s="16"/>
      <c r="F54" s="8"/>
      <c r="G54" s="8"/>
    </row>
    <row r="55" spans="1:7" s="6" customFormat="1" ht="15.95" customHeight="1" x14ac:dyDescent="0.2">
      <c r="A55" s="7"/>
      <c r="B55" s="7"/>
      <c r="C55" s="16"/>
      <c r="F55" s="8"/>
      <c r="G55" s="8"/>
    </row>
    <row r="56" spans="1:7" s="6" customFormat="1" ht="15.95" customHeight="1" x14ac:dyDescent="0.2">
      <c r="A56" s="7"/>
      <c r="B56" s="7"/>
      <c r="C56" s="16"/>
      <c r="F56" s="8"/>
      <c r="G56" s="8"/>
    </row>
    <row r="57" spans="1:7" s="12" customFormat="1" ht="15.95" customHeight="1" x14ac:dyDescent="0.2">
      <c r="A57" s="17"/>
      <c r="B57" s="17"/>
      <c r="C57" s="17"/>
      <c r="D57" s="17"/>
      <c r="F57" s="18"/>
      <c r="G57" s="18"/>
    </row>
    <row r="58" spans="1:7" x14ac:dyDescent="0.2">
      <c r="C58" s="19"/>
    </row>
  </sheetData>
  <mergeCells count="10">
    <mergeCell ref="B45:D45"/>
    <mergeCell ref="B8:D8"/>
    <mergeCell ref="B26:D26"/>
    <mergeCell ref="B33:D33"/>
    <mergeCell ref="B34:D34"/>
    <mergeCell ref="F2:G2"/>
    <mergeCell ref="A4:G4"/>
    <mergeCell ref="A6:A7"/>
    <mergeCell ref="B6:D7"/>
    <mergeCell ref="E6:E7"/>
  </mergeCells>
  <phoneticPr fontId="6" type="noConversion"/>
  <pageMargins left="1.1417322834645669" right="0.35433070866141736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workbookViewId="0">
      <selection activeCell="E18" sqref="E18"/>
    </sheetView>
  </sheetViews>
  <sheetFormatPr defaultRowHeight="12.75" x14ac:dyDescent="0.2"/>
  <cols>
    <col min="1" max="1" width="3.7109375" style="4" customWidth="1"/>
    <col min="2" max="2" width="5.28515625" style="4" customWidth="1"/>
    <col min="3" max="3" width="2.7109375" style="4" customWidth="1"/>
    <col min="4" max="4" width="44.42578125" style="1" customWidth="1"/>
    <col min="5" max="5" width="11.42578125" style="5" customWidth="1"/>
    <col min="6" max="6" width="12.140625" style="5" customWidth="1"/>
    <col min="7" max="7" width="15.7109375" style="5" customWidth="1"/>
    <col min="8" max="8" width="20.28515625" style="1" customWidth="1"/>
    <col min="9" max="9" width="9.140625" style="1"/>
    <col min="10" max="10" width="18" style="21" customWidth="1"/>
    <col min="11" max="16384" width="9.140625" style="1"/>
  </cols>
  <sheetData>
    <row r="2" spans="1:10" s="6" customFormat="1" ht="15" x14ac:dyDescent="0.2">
      <c r="A2" s="9" t="s">
        <v>494</v>
      </c>
      <c r="B2" s="9"/>
      <c r="C2" s="10"/>
      <c r="D2" s="137" t="s">
        <v>499</v>
      </c>
      <c r="E2" s="98"/>
      <c r="F2" s="98"/>
      <c r="G2" s="214"/>
      <c r="J2" s="20"/>
    </row>
    <row r="3" spans="1:10" s="6" customFormat="1" ht="7.5" customHeight="1" x14ac:dyDescent="0.2">
      <c r="A3" s="9"/>
      <c r="B3" s="9"/>
      <c r="C3" s="10"/>
      <c r="D3" s="11"/>
      <c r="E3" s="197"/>
      <c r="F3" s="197"/>
      <c r="G3" s="214"/>
      <c r="J3" s="20"/>
    </row>
    <row r="4" spans="1:10" s="6" customFormat="1" ht="29.25" customHeight="1" x14ac:dyDescent="0.2">
      <c r="A4" s="317" t="s">
        <v>522</v>
      </c>
      <c r="B4" s="317"/>
      <c r="C4" s="317"/>
      <c r="D4" s="317"/>
      <c r="E4" s="317"/>
      <c r="F4" s="317"/>
      <c r="G4" s="277"/>
      <c r="J4" s="20"/>
    </row>
    <row r="5" spans="1:10" s="6" customFormat="1" ht="18.75" customHeight="1" x14ac:dyDescent="0.2">
      <c r="A5" s="318" t="s">
        <v>97</v>
      </c>
      <c r="B5" s="318"/>
      <c r="C5" s="318"/>
      <c r="D5" s="318"/>
      <c r="E5" s="318"/>
      <c r="F5" s="318"/>
      <c r="G5" s="278"/>
      <c r="J5" s="20"/>
    </row>
    <row r="6" spans="1:10" ht="7.5" customHeight="1" x14ac:dyDescent="0.2">
      <c r="A6" s="26"/>
      <c r="B6" s="26"/>
      <c r="C6" s="26"/>
      <c r="D6" s="78"/>
      <c r="E6" s="198"/>
      <c r="F6" s="198"/>
      <c r="G6" s="198"/>
    </row>
    <row r="7" spans="1:10" s="6" customFormat="1" ht="15.95" customHeight="1" x14ac:dyDescent="0.2">
      <c r="A7" s="319" t="s">
        <v>17</v>
      </c>
      <c r="B7" s="321" t="s">
        <v>98</v>
      </c>
      <c r="C7" s="322"/>
      <c r="D7" s="323"/>
      <c r="E7" s="281" t="s">
        <v>20</v>
      </c>
      <c r="F7" s="281" t="s">
        <v>20</v>
      </c>
      <c r="G7" s="279"/>
      <c r="J7" s="20"/>
    </row>
    <row r="8" spans="1:10" s="6" customFormat="1" ht="15.95" customHeight="1" x14ac:dyDescent="0.2">
      <c r="A8" s="320"/>
      <c r="B8" s="324"/>
      <c r="C8" s="325"/>
      <c r="D8" s="326"/>
      <c r="E8" s="282">
        <v>2021</v>
      </c>
      <c r="F8" s="282">
        <v>2020</v>
      </c>
      <c r="G8" s="279"/>
      <c r="J8" s="20"/>
    </row>
    <row r="9" spans="1:10" s="6" customFormat="1" ht="24.95" customHeight="1" x14ac:dyDescent="0.2">
      <c r="A9" s="206">
        <v>1</v>
      </c>
      <c r="B9" s="309" t="s">
        <v>99</v>
      </c>
      <c r="C9" s="310"/>
      <c r="D9" s="311"/>
      <c r="E9" s="218">
        <v>1283170</v>
      </c>
      <c r="F9" s="218">
        <v>0</v>
      </c>
      <c r="G9" s="197"/>
      <c r="H9" s="8"/>
      <c r="J9" s="20"/>
    </row>
    <row r="10" spans="1:10" s="6" customFormat="1" ht="24.95" customHeight="1" x14ac:dyDescent="0.2">
      <c r="A10" s="206">
        <v>2</v>
      </c>
      <c r="B10" s="309" t="s">
        <v>100</v>
      </c>
      <c r="C10" s="310"/>
      <c r="D10" s="311"/>
      <c r="E10" s="205"/>
      <c r="F10" s="205"/>
      <c r="G10" s="197"/>
      <c r="H10" s="8"/>
      <c r="J10" s="20"/>
    </row>
    <row r="11" spans="1:10" s="6" customFormat="1" ht="24.95" customHeight="1" x14ac:dyDescent="0.2">
      <c r="A11" s="199">
        <v>3</v>
      </c>
      <c r="B11" s="309" t="s">
        <v>101</v>
      </c>
      <c r="C11" s="310"/>
      <c r="D11" s="311"/>
      <c r="E11" s="219"/>
      <c r="F11" s="219"/>
      <c r="G11" s="197"/>
      <c r="H11" s="8"/>
      <c r="J11" s="20"/>
    </row>
    <row r="12" spans="1:10" s="6" customFormat="1" ht="24.95" customHeight="1" x14ac:dyDescent="0.2">
      <c r="A12" s="199">
        <v>4</v>
      </c>
      <c r="B12" s="309" t="s">
        <v>102</v>
      </c>
      <c r="C12" s="310"/>
      <c r="D12" s="311"/>
      <c r="E12" s="219">
        <v>399094</v>
      </c>
      <c r="F12" s="219">
        <v>0</v>
      </c>
      <c r="G12" s="197"/>
      <c r="H12" s="8"/>
      <c r="J12" s="20"/>
    </row>
    <row r="13" spans="1:10" s="6" customFormat="1" ht="24.95" customHeight="1" x14ac:dyDescent="0.2">
      <c r="A13" s="199">
        <v>5</v>
      </c>
      <c r="B13" s="309" t="s">
        <v>103</v>
      </c>
      <c r="C13" s="310"/>
      <c r="D13" s="311"/>
      <c r="E13" s="219">
        <f>E14+E15</f>
        <v>107280</v>
      </c>
      <c r="F13" s="219">
        <f>F14+F15</f>
        <v>0</v>
      </c>
      <c r="G13" s="197"/>
      <c r="H13" s="8"/>
      <c r="J13" s="20"/>
    </row>
    <row r="14" spans="1:10" s="6" customFormat="1" ht="24.95" customHeight="1" x14ac:dyDescent="0.2">
      <c r="A14" s="199"/>
      <c r="B14" s="216"/>
      <c r="C14" s="315" t="s">
        <v>104</v>
      </c>
      <c r="D14" s="316"/>
      <c r="E14" s="219"/>
      <c r="F14" s="219">
        <v>0</v>
      </c>
      <c r="G14" s="197"/>
      <c r="H14" s="8"/>
      <c r="J14" s="20"/>
    </row>
    <row r="15" spans="1:10" s="6" customFormat="1" ht="24.95" customHeight="1" x14ac:dyDescent="0.2">
      <c r="A15" s="199"/>
      <c r="B15" s="216"/>
      <c r="C15" s="315" t="s">
        <v>105</v>
      </c>
      <c r="D15" s="316"/>
      <c r="E15" s="219">
        <v>107280</v>
      </c>
      <c r="F15" s="219">
        <v>0</v>
      </c>
      <c r="G15" s="197"/>
      <c r="H15" s="8"/>
      <c r="J15" s="20"/>
    </row>
    <row r="16" spans="1:10" s="6" customFormat="1" ht="24.95" customHeight="1" x14ac:dyDescent="0.2">
      <c r="A16" s="206">
        <v>6</v>
      </c>
      <c r="B16" s="309" t="s">
        <v>106</v>
      </c>
      <c r="C16" s="310"/>
      <c r="D16" s="311"/>
      <c r="E16" s="218"/>
      <c r="F16" s="218"/>
      <c r="G16" s="197"/>
      <c r="H16" s="8"/>
      <c r="J16" s="20"/>
    </row>
    <row r="17" spans="1:10" s="6" customFormat="1" ht="24.95" customHeight="1" x14ac:dyDescent="0.2">
      <c r="A17" s="206">
        <v>7</v>
      </c>
      <c r="B17" s="309" t="s">
        <v>107</v>
      </c>
      <c r="C17" s="310"/>
      <c r="D17" s="311"/>
      <c r="E17" s="290">
        <f>shpenzime!F17+shpenzime!F33</f>
        <v>255799</v>
      </c>
      <c r="F17" s="218">
        <v>0</v>
      </c>
      <c r="G17" s="197"/>
      <c r="H17" s="8"/>
      <c r="J17" s="20"/>
    </row>
    <row r="18" spans="1:10" s="6" customFormat="1" ht="33" customHeight="1" x14ac:dyDescent="0.2">
      <c r="A18" s="206">
        <v>8</v>
      </c>
      <c r="B18" s="296" t="s">
        <v>108</v>
      </c>
      <c r="C18" s="297"/>
      <c r="D18" s="298"/>
      <c r="E18" s="218">
        <f>E17+E16+E13+E12</f>
        <v>762173</v>
      </c>
      <c r="F18" s="218">
        <f>F17+F16+F13+F12</f>
        <v>0</v>
      </c>
      <c r="G18" s="197"/>
      <c r="H18" s="8"/>
      <c r="J18" s="20"/>
    </row>
    <row r="19" spans="1:10" s="6" customFormat="1" ht="32.25" customHeight="1" x14ac:dyDescent="0.2">
      <c r="A19" s="206">
        <v>9</v>
      </c>
      <c r="B19" s="312" t="s">
        <v>109</v>
      </c>
      <c r="C19" s="313"/>
      <c r="D19" s="314"/>
      <c r="E19" s="218">
        <f>E9+E10-E18</f>
        <v>520997</v>
      </c>
      <c r="F19" s="218">
        <f>F9+F10-F18</f>
        <v>0</v>
      </c>
      <c r="G19" s="197"/>
      <c r="H19" s="8"/>
      <c r="J19" s="20"/>
    </row>
    <row r="20" spans="1:10" s="6" customFormat="1" ht="24.95" customHeight="1" x14ac:dyDescent="0.2">
      <c r="A20" s="206">
        <v>10</v>
      </c>
      <c r="B20" s="309" t="s">
        <v>110</v>
      </c>
      <c r="C20" s="310"/>
      <c r="D20" s="311"/>
      <c r="E20" s="205"/>
      <c r="F20" s="205"/>
      <c r="G20" s="197"/>
      <c r="H20" s="8"/>
      <c r="J20" s="20"/>
    </row>
    <row r="21" spans="1:10" s="6" customFormat="1" ht="24.95" customHeight="1" x14ac:dyDescent="0.2">
      <c r="A21" s="206">
        <v>11</v>
      </c>
      <c r="B21" s="309" t="s">
        <v>111</v>
      </c>
      <c r="C21" s="310"/>
      <c r="D21" s="311"/>
      <c r="E21" s="218"/>
      <c r="F21" s="218"/>
      <c r="G21" s="197"/>
      <c r="H21" s="8"/>
      <c r="J21" s="20"/>
    </row>
    <row r="22" spans="1:10" s="6" customFormat="1" ht="24.95" customHeight="1" x14ac:dyDescent="0.2">
      <c r="A22" s="206">
        <v>12</v>
      </c>
      <c r="B22" s="309" t="s">
        <v>112</v>
      </c>
      <c r="C22" s="310"/>
      <c r="D22" s="311"/>
      <c r="E22" s="218">
        <f>E23+E24+E25+E26</f>
        <v>0</v>
      </c>
      <c r="F22" s="218">
        <f>F23+F24+F25+F26</f>
        <v>0</v>
      </c>
      <c r="G22" s="197"/>
      <c r="H22" s="8"/>
      <c r="J22" s="20"/>
    </row>
    <row r="23" spans="1:10" s="6" customFormat="1" ht="24.95" customHeight="1" x14ac:dyDescent="0.2">
      <c r="A23" s="206"/>
      <c r="B23" s="221">
        <v>121</v>
      </c>
      <c r="C23" s="315" t="s">
        <v>113</v>
      </c>
      <c r="D23" s="316"/>
      <c r="E23" s="218"/>
      <c r="F23" s="218"/>
      <c r="G23" s="197"/>
      <c r="H23" s="8"/>
      <c r="J23" s="20"/>
    </row>
    <row r="24" spans="1:10" s="6" customFormat="1" ht="24.95" customHeight="1" x14ac:dyDescent="0.2">
      <c r="A24" s="206"/>
      <c r="B24" s="216">
        <v>122</v>
      </c>
      <c r="C24" s="315" t="s">
        <v>114</v>
      </c>
      <c r="D24" s="316"/>
      <c r="E24" s="218"/>
      <c r="F24" s="218"/>
      <c r="G24" s="197"/>
      <c r="H24" s="8"/>
      <c r="J24" s="20"/>
    </row>
    <row r="25" spans="1:10" s="6" customFormat="1" ht="24.95" customHeight="1" x14ac:dyDescent="0.2">
      <c r="A25" s="206"/>
      <c r="B25" s="216">
        <v>123</v>
      </c>
      <c r="C25" s="315" t="s">
        <v>115</v>
      </c>
      <c r="D25" s="316"/>
      <c r="E25" s="218"/>
      <c r="F25" s="218"/>
      <c r="G25" s="197"/>
      <c r="H25" s="8"/>
      <c r="J25" s="20"/>
    </row>
    <row r="26" spans="1:10" s="6" customFormat="1" ht="24.95" customHeight="1" x14ac:dyDescent="0.2">
      <c r="A26" s="206"/>
      <c r="B26" s="216">
        <v>124</v>
      </c>
      <c r="C26" s="315" t="s">
        <v>116</v>
      </c>
      <c r="D26" s="316"/>
      <c r="E26" s="218"/>
      <c r="F26" s="218"/>
      <c r="G26" s="197"/>
      <c r="H26" s="8"/>
      <c r="J26" s="20"/>
    </row>
    <row r="27" spans="1:10" s="6" customFormat="1" ht="39.950000000000003" customHeight="1" x14ac:dyDescent="0.2">
      <c r="A27" s="206">
        <v>13</v>
      </c>
      <c r="B27" s="312" t="s">
        <v>117</v>
      </c>
      <c r="C27" s="313"/>
      <c r="D27" s="314"/>
      <c r="E27" s="218">
        <f>E20+E21+E22</f>
        <v>0</v>
      </c>
      <c r="F27" s="218">
        <f>F20+F21+F22</f>
        <v>0</v>
      </c>
      <c r="G27" s="197"/>
      <c r="H27" s="8"/>
      <c r="J27" s="20"/>
    </row>
    <row r="28" spans="1:10" s="6" customFormat="1" ht="39.950000000000003" customHeight="1" x14ac:dyDescent="0.2">
      <c r="A28" s="206">
        <v>14</v>
      </c>
      <c r="B28" s="312" t="s">
        <v>118</v>
      </c>
      <c r="C28" s="313"/>
      <c r="D28" s="314"/>
      <c r="E28" s="218">
        <f>E19+E27</f>
        <v>520997</v>
      </c>
      <c r="F28" s="218">
        <f>F19+F27</f>
        <v>0</v>
      </c>
      <c r="G28" s="197"/>
      <c r="H28" s="8"/>
      <c r="J28" s="20"/>
    </row>
    <row r="29" spans="1:10" s="6" customFormat="1" ht="25.5" customHeight="1" x14ac:dyDescent="0.2">
      <c r="A29" s="206"/>
      <c r="B29" s="220"/>
      <c r="C29" s="207"/>
      <c r="D29" s="276" t="s">
        <v>514</v>
      </c>
      <c r="E29" s="218">
        <f>'2'!K207</f>
        <v>520997</v>
      </c>
      <c r="F29" s="218">
        <v>0</v>
      </c>
      <c r="G29" s="197"/>
      <c r="H29" s="8"/>
      <c r="J29" s="20"/>
    </row>
    <row r="30" spans="1:10" s="6" customFormat="1" ht="24.95" customHeight="1" x14ac:dyDescent="0.2">
      <c r="A30" s="206">
        <v>15</v>
      </c>
      <c r="B30" s="309" t="s">
        <v>119</v>
      </c>
      <c r="C30" s="310"/>
      <c r="D30" s="311"/>
      <c r="E30" s="218"/>
      <c r="F30" s="218">
        <f>F29*0.15</f>
        <v>0</v>
      </c>
      <c r="G30" s="197"/>
      <c r="H30" s="8"/>
      <c r="J30" s="20"/>
    </row>
    <row r="31" spans="1:10" s="6" customFormat="1" ht="39.950000000000003" customHeight="1" x14ac:dyDescent="0.2">
      <c r="A31" s="206">
        <v>16</v>
      </c>
      <c r="B31" s="312" t="s">
        <v>120</v>
      </c>
      <c r="C31" s="313"/>
      <c r="D31" s="314"/>
      <c r="E31" s="284">
        <f>E28-E30</f>
        <v>520997</v>
      </c>
      <c r="F31" s="218">
        <f>F28-F30</f>
        <v>0</v>
      </c>
      <c r="G31" s="197"/>
      <c r="H31" s="8"/>
      <c r="J31" s="20"/>
    </row>
    <row r="32" spans="1:10" s="6" customFormat="1" ht="24.95" customHeight="1" x14ac:dyDescent="0.2">
      <c r="A32" s="206">
        <v>17</v>
      </c>
      <c r="B32" s="309" t="s">
        <v>121</v>
      </c>
      <c r="C32" s="310"/>
      <c r="D32" s="311"/>
      <c r="E32" s="205"/>
      <c r="F32" s="205"/>
      <c r="G32" s="197"/>
      <c r="H32" s="8"/>
      <c r="J32" s="20"/>
    </row>
    <row r="33" spans="1:10" s="6" customFormat="1" ht="15.95" customHeight="1" x14ac:dyDescent="0.2">
      <c r="A33" s="7"/>
      <c r="B33" s="7"/>
      <c r="C33" s="7"/>
      <c r="E33" s="8"/>
      <c r="F33" s="8"/>
      <c r="G33" s="8"/>
      <c r="J33" s="20"/>
    </row>
    <row r="34" spans="1:10" s="6" customFormat="1" ht="15.95" customHeight="1" x14ac:dyDescent="0.2">
      <c r="A34" s="7"/>
      <c r="B34" s="7"/>
      <c r="C34" s="7"/>
      <c r="E34" s="8"/>
      <c r="F34" s="8"/>
      <c r="G34" s="8"/>
      <c r="J34" s="20"/>
    </row>
    <row r="35" spans="1:10" s="6" customFormat="1" ht="15.95" customHeight="1" x14ac:dyDescent="0.2">
      <c r="A35" s="7"/>
      <c r="B35" s="7"/>
      <c r="C35" s="7"/>
      <c r="E35" s="8"/>
      <c r="F35" s="8"/>
      <c r="G35" s="8"/>
      <c r="J35" s="20"/>
    </row>
    <row r="36" spans="1:10" s="6" customFormat="1" ht="15.95" customHeight="1" x14ac:dyDescent="0.2">
      <c r="A36" s="7"/>
      <c r="B36" s="7"/>
      <c r="C36" s="7"/>
      <c r="E36" s="8"/>
      <c r="F36" s="8"/>
      <c r="G36" s="8"/>
      <c r="J36" s="20"/>
    </row>
    <row r="37" spans="1:10" s="6" customFormat="1" ht="15.95" customHeight="1" x14ac:dyDescent="0.2">
      <c r="A37" s="7"/>
      <c r="B37" s="7"/>
      <c r="C37" s="7"/>
      <c r="E37" s="8"/>
      <c r="F37" s="8"/>
      <c r="G37" s="8"/>
      <c r="J37" s="20"/>
    </row>
    <row r="38" spans="1:10" s="6" customFormat="1" ht="15.95" customHeight="1" x14ac:dyDescent="0.2">
      <c r="A38" s="7"/>
      <c r="B38" s="7"/>
      <c r="C38" s="7"/>
      <c r="E38" s="8"/>
      <c r="F38" s="8"/>
      <c r="G38" s="8"/>
      <c r="J38" s="20"/>
    </row>
    <row r="39" spans="1:10" s="6" customFormat="1" ht="15.95" customHeight="1" x14ac:dyDescent="0.2">
      <c r="A39" s="7"/>
      <c r="B39" s="7"/>
      <c r="C39" s="7"/>
      <c r="E39" s="8"/>
      <c r="F39" s="8"/>
      <c r="G39" s="8"/>
      <c r="J39" s="20"/>
    </row>
    <row r="40" spans="1:10" s="6" customFormat="1" ht="15.95" customHeight="1" x14ac:dyDescent="0.2">
      <c r="A40" s="7"/>
      <c r="B40" s="7"/>
      <c r="C40" s="7"/>
      <c r="E40" s="8"/>
      <c r="F40" s="8"/>
      <c r="G40" s="8"/>
      <c r="J40" s="20"/>
    </row>
    <row r="41" spans="1:10" s="6" customFormat="1" ht="15.95" customHeight="1" x14ac:dyDescent="0.2">
      <c r="A41" s="7"/>
      <c r="B41" s="7"/>
      <c r="C41" s="7"/>
      <c r="E41" s="8"/>
      <c r="F41" s="8"/>
      <c r="G41" s="8"/>
      <c r="J41" s="20"/>
    </row>
    <row r="42" spans="1:10" s="6" customFormat="1" ht="15.95" customHeight="1" x14ac:dyDescent="0.2">
      <c r="A42" s="7"/>
      <c r="B42" s="7"/>
      <c r="C42" s="7"/>
      <c r="D42" s="7"/>
      <c r="E42" s="8"/>
      <c r="F42" s="8"/>
      <c r="G42" s="8"/>
      <c r="J42" s="20"/>
    </row>
  </sheetData>
  <mergeCells count="27">
    <mergeCell ref="A4:F4"/>
    <mergeCell ref="A5:F5"/>
    <mergeCell ref="A7:A8"/>
    <mergeCell ref="B7:D8"/>
    <mergeCell ref="B13:D13"/>
    <mergeCell ref="C14:D14"/>
    <mergeCell ref="C15:D15"/>
    <mergeCell ref="B16:D16"/>
    <mergeCell ref="B9:D9"/>
    <mergeCell ref="B10:D10"/>
    <mergeCell ref="B11:D11"/>
    <mergeCell ref="B12:D12"/>
    <mergeCell ref="B21:D21"/>
    <mergeCell ref="B22:D22"/>
    <mergeCell ref="C23:D23"/>
    <mergeCell ref="C24:D24"/>
    <mergeCell ref="B17:D17"/>
    <mergeCell ref="B18:D18"/>
    <mergeCell ref="B19:D19"/>
    <mergeCell ref="B20:D20"/>
    <mergeCell ref="B30:D30"/>
    <mergeCell ref="B31:D31"/>
    <mergeCell ref="B32:D32"/>
    <mergeCell ref="C25:D25"/>
    <mergeCell ref="C26:D26"/>
    <mergeCell ref="B27:D27"/>
    <mergeCell ref="B28:D28"/>
  </mergeCells>
  <phoneticPr fontId="6" type="noConversion"/>
  <pageMargins left="0.9055118110236221" right="0.31496062992125984" top="0" bottom="0" header="0" footer="0.23622047244094491"/>
  <pageSetup orientation="portrait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6" workbookViewId="0">
      <selection activeCell="F16" sqref="F16"/>
    </sheetView>
  </sheetViews>
  <sheetFormatPr defaultRowHeight="12.75" x14ac:dyDescent="0.2"/>
  <cols>
    <col min="1" max="2" width="3.7109375" style="4" customWidth="1"/>
    <col min="3" max="3" width="3.5703125" style="4" customWidth="1"/>
    <col min="4" max="4" width="44.42578125" style="1" customWidth="1"/>
    <col min="5" max="6" width="15.42578125" style="5" customWidth="1"/>
    <col min="7" max="7" width="1.42578125" style="1" customWidth="1"/>
    <col min="8" max="16384" width="9.140625" style="1"/>
  </cols>
  <sheetData>
    <row r="1" spans="1:6" ht="15" x14ac:dyDescent="0.2">
      <c r="A1" s="9" t="s">
        <v>495</v>
      </c>
      <c r="B1" s="9"/>
      <c r="C1" s="10"/>
      <c r="D1" s="137" t="s">
        <v>499</v>
      </c>
      <c r="E1" s="198"/>
      <c r="F1" s="198"/>
    </row>
    <row r="2" spans="1:6" s="6" customFormat="1" x14ac:dyDescent="0.2">
      <c r="A2" s="98"/>
      <c r="B2" s="98"/>
      <c r="C2" s="98"/>
      <c r="D2" s="98"/>
      <c r="E2" s="98"/>
      <c r="F2" s="214"/>
    </row>
    <row r="3" spans="1:6" s="6" customFormat="1" ht="18" customHeight="1" x14ac:dyDescent="0.2">
      <c r="A3" s="317" t="s">
        <v>523</v>
      </c>
      <c r="B3" s="317"/>
      <c r="C3" s="317"/>
      <c r="D3" s="317"/>
      <c r="E3" s="317"/>
      <c r="F3" s="317"/>
    </row>
    <row r="4" spans="1:6" ht="6.75" customHeight="1" x14ac:dyDescent="0.2">
      <c r="A4" s="26"/>
      <c r="B4" s="26"/>
      <c r="C4" s="26"/>
      <c r="D4" s="78"/>
      <c r="E4" s="198"/>
      <c r="F4" s="198"/>
    </row>
    <row r="5" spans="1:6" s="6" customFormat="1" ht="15.95" customHeight="1" x14ac:dyDescent="0.2">
      <c r="A5" s="301" t="s">
        <v>17</v>
      </c>
      <c r="B5" s="321" t="s">
        <v>122</v>
      </c>
      <c r="C5" s="322"/>
      <c r="D5" s="323"/>
      <c r="E5" s="200" t="s">
        <v>20</v>
      </c>
      <c r="F5" s="200" t="s">
        <v>20</v>
      </c>
    </row>
    <row r="6" spans="1:6" s="6" customFormat="1" ht="15.95" customHeight="1" x14ac:dyDescent="0.2">
      <c r="A6" s="302"/>
      <c r="B6" s="324"/>
      <c r="C6" s="325"/>
      <c r="D6" s="326"/>
      <c r="E6" s="202" t="s">
        <v>21</v>
      </c>
      <c r="F6" s="203" t="s">
        <v>22</v>
      </c>
    </row>
    <row r="7" spans="1:6" s="6" customFormat="1" ht="21.75" customHeight="1" x14ac:dyDescent="0.2">
      <c r="A7" s="206">
        <v>1</v>
      </c>
      <c r="B7" s="222" t="s">
        <v>123</v>
      </c>
      <c r="C7" s="223"/>
      <c r="D7" s="212"/>
      <c r="E7" s="218"/>
      <c r="F7" s="205"/>
    </row>
    <row r="8" spans="1:6" s="6" customFormat="1" ht="15" customHeight="1" x14ac:dyDescent="0.2">
      <c r="A8" s="206">
        <v>2</v>
      </c>
      <c r="B8" s="222"/>
      <c r="C8" s="208" t="s">
        <v>124</v>
      </c>
      <c r="D8" s="208"/>
      <c r="E8" s="218">
        <f>+Rezultati!E28</f>
        <v>520997</v>
      </c>
      <c r="F8" s="218">
        <f>+Rezultati!F28</f>
        <v>0</v>
      </c>
    </row>
    <row r="9" spans="1:6" s="6" customFormat="1" ht="16.5" customHeight="1" x14ac:dyDescent="0.2">
      <c r="A9" s="206">
        <v>3</v>
      </c>
      <c r="B9" s="224"/>
      <c r="C9" s="225" t="s">
        <v>125</v>
      </c>
      <c r="D9" s="98"/>
      <c r="E9" s="218"/>
      <c r="F9" s="218"/>
    </row>
    <row r="10" spans="1:6" s="6" customFormat="1" ht="15" customHeight="1" x14ac:dyDescent="0.2">
      <c r="A10" s="206">
        <v>4</v>
      </c>
      <c r="B10" s="222"/>
      <c r="C10" s="223"/>
      <c r="D10" s="217" t="s">
        <v>126</v>
      </c>
      <c r="E10" s="218">
        <f>+Rezultati!E16</f>
        <v>0</v>
      </c>
      <c r="F10" s="218">
        <f>+Rezultati!E16</f>
        <v>0</v>
      </c>
    </row>
    <row r="11" spans="1:6" s="6" customFormat="1" ht="16.5" customHeight="1" x14ac:dyDescent="0.2">
      <c r="A11" s="206">
        <v>5</v>
      </c>
      <c r="B11" s="222"/>
      <c r="C11" s="223"/>
      <c r="D11" s="217" t="s">
        <v>127</v>
      </c>
      <c r="E11" s="218"/>
      <c r="F11" s="218"/>
    </row>
    <row r="12" spans="1:6" s="6" customFormat="1" ht="15.75" customHeight="1" x14ac:dyDescent="0.2">
      <c r="A12" s="206">
        <v>6</v>
      </c>
      <c r="B12" s="222"/>
      <c r="C12" s="223"/>
      <c r="D12" s="217" t="s">
        <v>128</v>
      </c>
      <c r="E12" s="218"/>
      <c r="F12" s="218"/>
    </row>
    <row r="13" spans="1:6" s="6" customFormat="1" ht="16.5" customHeight="1" x14ac:dyDescent="0.2">
      <c r="A13" s="206">
        <v>7</v>
      </c>
      <c r="B13" s="222"/>
      <c r="C13" s="223"/>
      <c r="D13" s="217" t="s">
        <v>129</v>
      </c>
      <c r="E13" s="218"/>
      <c r="F13" s="218"/>
    </row>
    <row r="14" spans="1:6" s="6" customFormat="1" ht="20.100000000000001" customHeight="1" x14ac:dyDescent="0.2">
      <c r="A14" s="301">
        <v>8</v>
      </c>
      <c r="B14" s="321"/>
      <c r="C14" s="226" t="s">
        <v>130</v>
      </c>
      <c r="D14" s="98"/>
      <c r="E14" s="327">
        <f>Aktivi!G13-Aktivi!F13</f>
        <v>-184242</v>
      </c>
      <c r="F14" s="327">
        <v>18819</v>
      </c>
    </row>
    <row r="15" spans="1:6" s="6" customFormat="1" ht="14.25" customHeight="1" x14ac:dyDescent="0.2">
      <c r="A15" s="302"/>
      <c r="B15" s="324"/>
      <c r="C15" s="227" t="s">
        <v>131</v>
      </c>
      <c r="D15" s="98"/>
      <c r="E15" s="328"/>
      <c r="F15" s="328"/>
    </row>
    <row r="16" spans="1:6" s="6" customFormat="1" ht="20.100000000000001" customHeight="1" x14ac:dyDescent="0.2">
      <c r="A16" s="201">
        <v>9</v>
      </c>
      <c r="B16" s="222"/>
      <c r="C16" s="208" t="s">
        <v>132</v>
      </c>
      <c r="D16" s="208"/>
      <c r="E16" s="228">
        <f>Aktivi!G21-Aktivi!F21</f>
        <v>-1092948.53</v>
      </c>
      <c r="F16" s="228"/>
    </row>
    <row r="17" spans="1:6" s="6" customFormat="1" ht="15.75" customHeight="1" x14ac:dyDescent="0.2">
      <c r="A17" s="301">
        <v>10</v>
      </c>
      <c r="B17" s="321"/>
      <c r="C17" s="226" t="s">
        <v>133</v>
      </c>
      <c r="D17" s="226"/>
      <c r="E17" s="327">
        <f>+Pasivi!F8-Pasivi!G8</f>
        <v>237194</v>
      </c>
      <c r="F17" s="327">
        <v>7254</v>
      </c>
    </row>
    <row r="18" spans="1:6" s="6" customFormat="1" ht="9.75" customHeight="1" x14ac:dyDescent="0.2">
      <c r="A18" s="302"/>
      <c r="B18" s="324"/>
      <c r="C18" s="225" t="s">
        <v>134</v>
      </c>
      <c r="D18" s="225"/>
      <c r="E18" s="328"/>
      <c r="F18" s="328"/>
    </row>
    <row r="19" spans="1:6" s="6" customFormat="1" ht="15.75" customHeight="1" x14ac:dyDescent="0.2">
      <c r="A19" s="206">
        <v>11</v>
      </c>
      <c r="B19" s="222"/>
      <c r="C19" s="208" t="s">
        <v>135</v>
      </c>
      <c r="D19" s="208"/>
      <c r="E19" s="203"/>
      <c r="F19" s="203"/>
    </row>
    <row r="20" spans="1:6" s="6" customFormat="1" ht="15.75" customHeight="1" x14ac:dyDescent="0.2">
      <c r="A20" s="206">
        <v>12</v>
      </c>
      <c r="B20" s="222"/>
      <c r="C20" s="208" t="s">
        <v>136</v>
      </c>
      <c r="D20" s="208"/>
      <c r="E20" s="218"/>
      <c r="F20" s="218"/>
    </row>
    <row r="21" spans="1:6" s="6" customFormat="1" ht="15.75" customHeight="1" x14ac:dyDescent="0.2">
      <c r="A21" s="206">
        <v>13</v>
      </c>
      <c r="B21" s="222"/>
      <c r="C21" s="208" t="s">
        <v>137</v>
      </c>
      <c r="D21" s="208"/>
      <c r="E21" s="218">
        <f>-Rezultati!E30</f>
        <v>0</v>
      </c>
      <c r="F21" s="218">
        <f>-Rezultati!F30</f>
        <v>0</v>
      </c>
    </row>
    <row r="22" spans="1:6" s="6" customFormat="1" ht="22.5" customHeight="1" x14ac:dyDescent="0.2">
      <c r="A22" s="206">
        <v>14</v>
      </c>
      <c r="B22" s="222"/>
      <c r="C22" s="210" t="s">
        <v>138</v>
      </c>
      <c r="D22" s="208"/>
      <c r="E22" s="218">
        <f>SUM(E8:E21)</f>
        <v>-518999.53</v>
      </c>
      <c r="F22" s="218">
        <f>SUM(F8:F21)</f>
        <v>26073</v>
      </c>
    </row>
    <row r="23" spans="1:6" s="6" customFormat="1" ht="21.75" customHeight="1" x14ac:dyDescent="0.2">
      <c r="A23" s="206">
        <v>15</v>
      </c>
      <c r="B23" s="229" t="s">
        <v>139</v>
      </c>
      <c r="C23" s="223"/>
      <c r="D23" s="208"/>
      <c r="E23" s="205"/>
      <c r="F23" s="205"/>
    </row>
    <row r="24" spans="1:6" s="6" customFormat="1" ht="17.25" customHeight="1" x14ac:dyDescent="0.2">
      <c r="A24" s="206">
        <v>16</v>
      </c>
      <c r="B24" s="222"/>
      <c r="C24" s="208" t="s">
        <v>140</v>
      </c>
      <c r="D24" s="208"/>
      <c r="E24" s="218"/>
      <c r="F24" s="205"/>
    </row>
    <row r="25" spans="1:6" s="6" customFormat="1" ht="15" customHeight="1" x14ac:dyDescent="0.2">
      <c r="A25" s="206">
        <v>17</v>
      </c>
      <c r="B25" s="222"/>
      <c r="C25" s="208" t="s">
        <v>141</v>
      </c>
      <c r="D25" s="208"/>
      <c r="E25" s="218"/>
      <c r="F25" s="218"/>
    </row>
    <row r="26" spans="1:6" s="6" customFormat="1" ht="13.5" customHeight="1" x14ac:dyDescent="0.2">
      <c r="A26" s="206">
        <v>18</v>
      </c>
      <c r="B26" s="220"/>
      <c r="C26" s="208" t="s">
        <v>142</v>
      </c>
      <c r="D26" s="208"/>
      <c r="E26" s="218"/>
      <c r="F26" s="205"/>
    </row>
    <row r="27" spans="1:6" s="6" customFormat="1" ht="14.25" customHeight="1" x14ac:dyDescent="0.2">
      <c r="A27" s="206">
        <v>19</v>
      </c>
      <c r="B27" s="211"/>
      <c r="C27" s="208" t="s">
        <v>143</v>
      </c>
      <c r="D27" s="208"/>
      <c r="E27" s="218"/>
      <c r="F27" s="205"/>
    </row>
    <row r="28" spans="1:6" s="6" customFormat="1" ht="15" customHeight="1" x14ac:dyDescent="0.2">
      <c r="A28" s="206">
        <v>20</v>
      </c>
      <c r="B28" s="211"/>
      <c r="C28" s="208" t="s">
        <v>480</v>
      </c>
      <c r="D28" s="208"/>
      <c r="E28" s="218">
        <f>Aktivi!G32-Aktivi!F32</f>
        <v>-1</v>
      </c>
      <c r="F28" s="218">
        <v>-22362</v>
      </c>
    </row>
    <row r="29" spans="1:6" s="6" customFormat="1" ht="19.5" customHeight="1" x14ac:dyDescent="0.2">
      <c r="A29" s="206">
        <v>21</v>
      </c>
      <c r="B29" s="211"/>
      <c r="C29" s="210" t="s">
        <v>144</v>
      </c>
      <c r="D29" s="208"/>
      <c r="E29" s="218">
        <f>SUM(E24:E28)</f>
        <v>-1</v>
      </c>
      <c r="F29" s="218">
        <f>SUM(F24:F28)</f>
        <v>-22362</v>
      </c>
    </row>
    <row r="30" spans="1:6" s="6" customFormat="1" ht="24.95" customHeight="1" x14ac:dyDescent="0.2">
      <c r="A30" s="206">
        <v>22</v>
      </c>
      <c r="B30" s="222" t="s">
        <v>145</v>
      </c>
      <c r="C30" s="230"/>
      <c r="D30" s="208"/>
      <c r="E30" s="205"/>
      <c r="F30" s="205"/>
    </row>
    <row r="31" spans="1:6" s="6" customFormat="1" ht="20.100000000000001" customHeight="1" x14ac:dyDescent="0.2">
      <c r="A31" s="206">
        <v>23</v>
      </c>
      <c r="B31" s="211"/>
      <c r="C31" s="208" t="s">
        <v>146</v>
      </c>
      <c r="D31" s="208"/>
      <c r="E31" s="205"/>
      <c r="F31" s="205">
        <v>0</v>
      </c>
    </row>
    <row r="32" spans="1:6" s="6" customFormat="1" ht="14.25" customHeight="1" x14ac:dyDescent="0.2">
      <c r="A32" s="206">
        <v>24</v>
      </c>
      <c r="B32" s="211"/>
      <c r="C32" s="208" t="s">
        <v>147</v>
      </c>
      <c r="D32" s="208"/>
      <c r="E32" s="205"/>
      <c r="F32" s="205"/>
    </row>
    <row r="33" spans="1:9" s="6" customFormat="1" ht="14.25" customHeight="1" x14ac:dyDescent="0.2">
      <c r="A33" s="206">
        <v>25</v>
      </c>
      <c r="B33" s="211"/>
      <c r="C33" s="208" t="s">
        <v>148</v>
      </c>
      <c r="D33" s="208"/>
      <c r="E33" s="205"/>
      <c r="F33" s="205"/>
    </row>
    <row r="34" spans="1:9" s="6" customFormat="1" ht="15.75" customHeight="1" x14ac:dyDescent="0.2">
      <c r="A34" s="206">
        <v>26</v>
      </c>
      <c r="B34" s="211"/>
      <c r="C34" s="208" t="s">
        <v>149</v>
      </c>
      <c r="D34" s="208"/>
      <c r="E34" s="205"/>
      <c r="F34" s="205"/>
    </row>
    <row r="35" spans="1:9" s="6" customFormat="1" ht="19.5" customHeight="1" x14ac:dyDescent="0.2">
      <c r="A35" s="206">
        <v>27</v>
      </c>
      <c r="B35" s="211"/>
      <c r="C35" s="210" t="s">
        <v>150</v>
      </c>
      <c r="D35" s="208"/>
      <c r="E35" s="205">
        <f>SUM(E31:E34)</f>
        <v>0</v>
      </c>
      <c r="F35" s="205">
        <f>SUM(F31:F34)</f>
        <v>0</v>
      </c>
    </row>
    <row r="36" spans="1:9" ht="25.5" customHeight="1" x14ac:dyDescent="0.2">
      <c r="A36" s="206">
        <v>28</v>
      </c>
      <c r="B36" s="229" t="s">
        <v>151</v>
      </c>
      <c r="C36" s="231"/>
      <c r="D36" s="232"/>
      <c r="E36" s="233">
        <f>E22+E29+E35</f>
        <v>-519000.53</v>
      </c>
      <c r="F36" s="233">
        <f>F22+F29+F35</f>
        <v>3711</v>
      </c>
    </row>
    <row r="37" spans="1:9" ht="24" customHeight="1" x14ac:dyDescent="0.2">
      <c r="A37" s="206">
        <v>29</v>
      </c>
      <c r="B37" s="229" t="s">
        <v>152</v>
      </c>
      <c r="C37" s="231"/>
      <c r="D37" s="232"/>
      <c r="E37" s="233">
        <f>F38</f>
        <v>546333</v>
      </c>
      <c r="F37" s="233">
        <v>542622</v>
      </c>
    </row>
    <row r="38" spans="1:9" ht="24.75" customHeight="1" x14ac:dyDescent="0.2">
      <c r="A38" s="206">
        <v>30</v>
      </c>
      <c r="B38" s="229" t="s">
        <v>153</v>
      </c>
      <c r="C38" s="231"/>
      <c r="D38" s="232"/>
      <c r="E38" s="233">
        <f>SUM(E36:E37)</f>
        <v>27332.469999999972</v>
      </c>
      <c r="F38" s="233">
        <f>SUM(F36:F37)</f>
        <v>546333</v>
      </c>
      <c r="I38" s="5"/>
    </row>
    <row r="42" spans="1:9" x14ac:dyDescent="0.2">
      <c r="E42" s="5">
        <f>Aktivi!F9</f>
        <v>27332.83</v>
      </c>
      <c r="F42" s="5">
        <f>Aktivi!G9</f>
        <v>546333</v>
      </c>
    </row>
    <row r="44" spans="1:9" x14ac:dyDescent="0.2">
      <c r="E44" s="5">
        <f>E42-E38</f>
        <v>0.36000000002968591</v>
      </c>
    </row>
  </sheetData>
  <mergeCells count="11">
    <mergeCell ref="F14:F15"/>
    <mergeCell ref="A17:A18"/>
    <mergeCell ref="B17:B18"/>
    <mergeCell ref="E17:E18"/>
    <mergeCell ref="F17:F18"/>
    <mergeCell ref="A3:F3"/>
    <mergeCell ref="A5:A6"/>
    <mergeCell ref="B5:D6"/>
    <mergeCell ref="A14:A15"/>
    <mergeCell ref="B14:B15"/>
    <mergeCell ref="E14:E15"/>
  </mergeCells>
  <phoneticPr fontId="6" type="noConversion"/>
  <pageMargins left="1.1417322834645669" right="0.35433070866141736" top="0.98425196850393704" bottom="0.98425196850393704" header="0.51181102362204722" footer="0.51181102362204722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13" workbookViewId="0">
      <selection activeCell="B35" sqref="B35"/>
    </sheetView>
  </sheetViews>
  <sheetFormatPr defaultColWidth="17.7109375" defaultRowHeight="12.75" x14ac:dyDescent="0.2"/>
  <cols>
    <col min="1" max="1" width="2.85546875" customWidth="1"/>
    <col min="2" max="2" width="31.28515625" customWidth="1"/>
    <col min="3" max="3" width="8.5703125" customWidth="1"/>
    <col min="4" max="4" width="8" customWidth="1"/>
    <col min="5" max="5" width="8.85546875" customWidth="1"/>
    <col min="6" max="6" width="17.140625" customWidth="1"/>
    <col min="7" max="7" width="19.85546875" customWidth="1"/>
    <col min="8" max="8" width="13.7109375" customWidth="1"/>
    <col min="9" max="9" width="8.140625" customWidth="1"/>
    <col min="10" max="10" width="10.85546875" customWidth="1"/>
    <col min="11" max="11" width="9.85546875" customWidth="1"/>
    <col min="12" max="12" width="2.7109375" customWidth="1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" x14ac:dyDescent="0.2">
      <c r="A2" s="78"/>
      <c r="B2" s="9" t="s">
        <v>495</v>
      </c>
      <c r="C2" s="137" t="s">
        <v>499</v>
      </c>
      <c r="D2" s="78"/>
      <c r="E2" s="78"/>
      <c r="F2" s="78"/>
      <c r="G2" s="78"/>
      <c r="H2" s="78"/>
      <c r="I2" s="78"/>
      <c r="J2" s="78"/>
      <c r="K2" s="78"/>
    </row>
    <row r="3" spans="1:11" ht="6.7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5.5" customHeight="1" x14ac:dyDescent="0.2">
      <c r="A4" s="341" t="s">
        <v>524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1" ht="6.75" customHeight="1" x14ac:dyDescent="0.2"/>
    <row r="6" spans="1:11" ht="12.75" customHeight="1" x14ac:dyDescent="0.2">
      <c r="B6" s="22" t="s">
        <v>154</v>
      </c>
      <c r="H6" s="23"/>
      <c r="I6" s="23"/>
      <c r="J6" s="23"/>
    </row>
    <row r="7" spans="1:11" ht="6.75" customHeight="1" thickBot="1" x14ac:dyDescent="0.25"/>
    <row r="8" spans="1:11" s="26" customFormat="1" ht="24.95" customHeight="1" thickTop="1" x14ac:dyDescent="0.2">
      <c r="A8" s="342" t="s">
        <v>17</v>
      </c>
      <c r="B8" s="344" t="s">
        <v>155</v>
      </c>
      <c r="C8" s="346" t="s">
        <v>156</v>
      </c>
      <c r="D8" s="347"/>
      <c r="E8" s="347"/>
      <c r="F8" s="347"/>
      <c r="G8" s="347"/>
      <c r="H8" s="347"/>
      <c r="I8" s="348"/>
      <c r="J8" s="24" t="s">
        <v>157</v>
      </c>
      <c r="K8" s="25"/>
    </row>
    <row r="9" spans="1:11" s="26" customFormat="1" ht="24.95" customHeight="1" x14ac:dyDescent="0.2">
      <c r="A9" s="343"/>
      <c r="B9" s="345"/>
      <c r="C9" s="27" t="s">
        <v>158</v>
      </c>
      <c r="D9" s="27" t="s">
        <v>159</v>
      </c>
      <c r="E9" s="28" t="s">
        <v>302</v>
      </c>
      <c r="F9" s="28" t="s">
        <v>160</v>
      </c>
      <c r="G9" s="28" t="s">
        <v>161</v>
      </c>
      <c r="H9" s="27" t="s">
        <v>162</v>
      </c>
      <c r="I9" s="29" t="s">
        <v>163</v>
      </c>
      <c r="J9" s="29" t="s">
        <v>164</v>
      </c>
      <c r="K9" s="30" t="s">
        <v>163</v>
      </c>
    </row>
    <row r="10" spans="1:11" s="26" customFormat="1" ht="24.95" customHeight="1" x14ac:dyDescent="0.2">
      <c r="A10" s="343"/>
      <c r="B10" s="345"/>
      <c r="C10" s="27" t="s">
        <v>165</v>
      </c>
      <c r="D10" s="27" t="s">
        <v>166</v>
      </c>
      <c r="E10" s="28"/>
      <c r="F10" s="28" t="s">
        <v>167</v>
      </c>
      <c r="G10" s="27" t="s">
        <v>168</v>
      </c>
      <c r="H10" s="27" t="s">
        <v>169</v>
      </c>
      <c r="I10" s="29"/>
      <c r="J10" s="29" t="s">
        <v>170</v>
      </c>
      <c r="K10" s="30"/>
    </row>
    <row r="11" spans="1:11" s="36" customFormat="1" ht="24.95" customHeight="1" x14ac:dyDescent="0.2">
      <c r="A11" s="31" t="s">
        <v>23</v>
      </c>
      <c r="B11" s="32" t="s">
        <v>518</v>
      </c>
      <c r="C11" s="33">
        <v>0</v>
      </c>
      <c r="D11" s="33"/>
      <c r="E11" s="33">
        <v>0</v>
      </c>
      <c r="F11" s="33">
        <v>0</v>
      </c>
      <c r="G11" s="33"/>
      <c r="H11" s="33">
        <f>Pasivi!G42</f>
        <v>0</v>
      </c>
      <c r="I11" s="34"/>
      <c r="J11" s="34"/>
      <c r="K11" s="35">
        <f>C11+F11+H11+E11</f>
        <v>0</v>
      </c>
    </row>
    <row r="12" spans="1:11" s="36" customFormat="1" ht="15.95" customHeight="1" x14ac:dyDescent="0.2">
      <c r="A12" s="37" t="s">
        <v>171</v>
      </c>
      <c r="B12" s="38" t="s">
        <v>172</v>
      </c>
      <c r="C12" s="33"/>
      <c r="D12" s="33"/>
      <c r="E12" s="33"/>
      <c r="F12" s="33"/>
      <c r="G12" s="33"/>
      <c r="H12" s="33"/>
      <c r="I12" s="34"/>
      <c r="J12" s="34"/>
      <c r="K12" s="35"/>
    </row>
    <row r="13" spans="1:11" s="36" customFormat="1" ht="15.95" customHeight="1" x14ac:dyDescent="0.2">
      <c r="A13" s="31" t="s">
        <v>173</v>
      </c>
      <c r="B13" s="32" t="s">
        <v>174</v>
      </c>
      <c r="C13" s="33"/>
      <c r="D13" s="33"/>
      <c r="E13" s="33"/>
      <c r="F13" s="33"/>
      <c r="G13" s="33"/>
      <c r="H13" s="33"/>
      <c r="I13" s="34"/>
      <c r="J13" s="34"/>
      <c r="K13" s="35"/>
    </row>
    <row r="14" spans="1:11" s="36" customFormat="1" ht="15.95" customHeight="1" x14ac:dyDescent="0.2">
      <c r="A14" s="335">
        <v>1</v>
      </c>
      <c r="B14" s="39" t="s">
        <v>175</v>
      </c>
      <c r="C14" s="329"/>
      <c r="D14" s="329"/>
      <c r="E14" s="329"/>
      <c r="F14" s="329"/>
      <c r="G14" s="329"/>
      <c r="H14" s="329"/>
      <c r="I14" s="329"/>
      <c r="J14" s="329"/>
      <c r="K14" s="332"/>
    </row>
    <row r="15" spans="1:11" s="36" customFormat="1" ht="15.95" customHeight="1" x14ac:dyDescent="0.2">
      <c r="A15" s="337"/>
      <c r="B15" s="40" t="s">
        <v>176</v>
      </c>
      <c r="C15" s="331"/>
      <c r="D15" s="331"/>
      <c r="E15" s="331"/>
      <c r="F15" s="331"/>
      <c r="G15" s="331"/>
      <c r="H15" s="331"/>
      <c r="I15" s="331"/>
      <c r="J15" s="331"/>
      <c r="K15" s="334"/>
    </row>
    <row r="16" spans="1:11" s="36" customFormat="1" ht="15.95" customHeight="1" x14ac:dyDescent="0.2">
      <c r="A16" s="335">
        <v>2</v>
      </c>
      <c r="B16" s="41" t="s">
        <v>177</v>
      </c>
      <c r="C16" s="329"/>
      <c r="D16" s="329"/>
      <c r="E16" s="329"/>
      <c r="F16" s="329"/>
      <c r="G16" s="329"/>
      <c r="H16" s="329"/>
      <c r="I16" s="329"/>
      <c r="J16" s="329"/>
      <c r="K16" s="332"/>
    </row>
    <row r="17" spans="1:11" s="36" customFormat="1" ht="15.95" customHeight="1" x14ac:dyDescent="0.2">
      <c r="A17" s="336"/>
      <c r="B17" s="42" t="s">
        <v>178</v>
      </c>
      <c r="C17" s="330"/>
      <c r="D17" s="330"/>
      <c r="E17" s="330"/>
      <c r="F17" s="330"/>
      <c r="G17" s="330"/>
      <c r="H17" s="330"/>
      <c r="I17" s="330"/>
      <c r="J17" s="330"/>
      <c r="K17" s="333"/>
    </row>
    <row r="18" spans="1:11" s="36" customFormat="1" ht="15.95" customHeight="1" x14ac:dyDescent="0.2">
      <c r="A18" s="337"/>
      <c r="B18" s="43" t="s">
        <v>179</v>
      </c>
      <c r="C18" s="331"/>
      <c r="D18" s="331"/>
      <c r="E18" s="331"/>
      <c r="F18" s="331"/>
      <c r="G18" s="331"/>
      <c r="H18" s="331"/>
      <c r="I18" s="331"/>
      <c r="J18" s="331"/>
      <c r="K18" s="334"/>
    </row>
    <row r="19" spans="1:11" s="36" customFormat="1" ht="15.95" customHeight="1" x14ac:dyDescent="0.2">
      <c r="A19" s="37">
        <v>3</v>
      </c>
      <c r="B19" s="39" t="s">
        <v>180</v>
      </c>
      <c r="C19" s="44"/>
      <c r="D19" s="44"/>
      <c r="E19" s="44"/>
      <c r="F19" s="44"/>
      <c r="G19" s="44"/>
      <c r="H19" s="44">
        <f>Pasivi!G44</f>
        <v>0</v>
      </c>
      <c r="I19" s="45"/>
      <c r="J19" s="45"/>
      <c r="K19" s="46">
        <f>+H19</f>
        <v>0</v>
      </c>
    </row>
    <row r="20" spans="1:11" s="36" customFormat="1" ht="15.95" customHeight="1" x14ac:dyDescent="0.2">
      <c r="A20" s="37">
        <v>4</v>
      </c>
      <c r="B20" s="39" t="s">
        <v>181</v>
      </c>
      <c r="C20" s="44"/>
      <c r="D20" s="44"/>
      <c r="E20" s="44"/>
      <c r="F20" s="44"/>
      <c r="G20" s="44"/>
      <c r="H20" s="44"/>
      <c r="I20" s="45"/>
      <c r="J20" s="45"/>
      <c r="K20" s="46"/>
    </row>
    <row r="21" spans="1:11" s="36" customFormat="1" ht="15.95" customHeight="1" x14ac:dyDescent="0.2">
      <c r="A21" s="335">
        <v>5</v>
      </c>
      <c r="B21" s="41" t="s">
        <v>182</v>
      </c>
      <c r="C21" s="329"/>
      <c r="D21" s="329"/>
      <c r="E21" s="329"/>
      <c r="F21" s="329"/>
      <c r="G21" s="329"/>
      <c r="H21" s="329"/>
      <c r="I21" s="329"/>
      <c r="J21" s="329"/>
      <c r="K21" s="332"/>
    </row>
    <row r="22" spans="1:11" s="36" customFormat="1" ht="15.95" customHeight="1" x14ac:dyDescent="0.2">
      <c r="A22" s="337"/>
      <c r="B22" s="43" t="s">
        <v>183</v>
      </c>
      <c r="C22" s="331"/>
      <c r="D22" s="331"/>
      <c r="E22" s="331"/>
      <c r="F22" s="331"/>
      <c r="G22" s="331"/>
      <c r="H22" s="331"/>
      <c r="I22" s="331"/>
      <c r="J22" s="331"/>
      <c r="K22" s="334"/>
    </row>
    <row r="23" spans="1:11" s="36" customFormat="1" ht="15.95" customHeight="1" x14ac:dyDescent="0.2">
      <c r="A23" s="37">
        <v>6</v>
      </c>
      <c r="B23" s="39" t="s">
        <v>184</v>
      </c>
      <c r="C23" s="44"/>
      <c r="D23" s="44"/>
      <c r="E23" s="44"/>
      <c r="F23" s="44"/>
      <c r="G23" s="44"/>
      <c r="H23" s="44"/>
      <c r="I23" s="45"/>
      <c r="J23" s="45"/>
      <c r="K23" s="46"/>
    </row>
    <row r="24" spans="1:11" s="36" customFormat="1" ht="24.95" customHeight="1" thickBot="1" x14ac:dyDescent="0.25">
      <c r="A24" s="31" t="s">
        <v>47</v>
      </c>
      <c r="B24" s="49" t="s">
        <v>519</v>
      </c>
      <c r="C24" s="237">
        <f>Pasivi!G37</f>
        <v>0</v>
      </c>
      <c r="D24" s="44"/>
      <c r="E24" s="44"/>
      <c r="F24" s="44">
        <f>Pasivi!G40</f>
        <v>0</v>
      </c>
      <c r="G24" s="44">
        <f>H19+H11</f>
        <v>0</v>
      </c>
      <c r="H24" s="44">
        <f>+H19+H11</f>
        <v>0</v>
      </c>
      <c r="I24" s="45"/>
      <c r="J24" s="45"/>
      <c r="K24" s="46">
        <f>+C24+H24</f>
        <v>0</v>
      </c>
    </row>
    <row r="25" spans="1:11" s="36" customFormat="1" ht="15.95" customHeight="1" thickTop="1" x14ac:dyDescent="0.2">
      <c r="A25" s="335">
        <v>1</v>
      </c>
      <c r="B25" s="39" t="s">
        <v>175</v>
      </c>
      <c r="C25" s="338"/>
      <c r="D25" s="329"/>
      <c r="E25" s="329"/>
      <c r="F25" s="329"/>
      <c r="G25" s="329"/>
      <c r="H25" s="329"/>
      <c r="I25" s="329"/>
      <c r="J25" s="329"/>
      <c r="K25" s="332"/>
    </row>
    <row r="26" spans="1:11" s="36" customFormat="1" ht="15.95" customHeight="1" x14ac:dyDescent="0.2">
      <c r="A26" s="337"/>
      <c r="B26" s="40" t="s">
        <v>185</v>
      </c>
      <c r="C26" s="340"/>
      <c r="D26" s="331"/>
      <c r="E26" s="331"/>
      <c r="F26" s="331"/>
      <c r="G26" s="331"/>
      <c r="H26" s="331"/>
      <c r="I26" s="331"/>
      <c r="J26" s="331"/>
      <c r="K26" s="334"/>
    </row>
    <row r="27" spans="1:11" s="36" customFormat="1" ht="15.95" customHeight="1" x14ac:dyDescent="0.2">
      <c r="A27" s="335">
        <v>2</v>
      </c>
      <c r="B27" s="41" t="s">
        <v>177</v>
      </c>
      <c r="C27" s="338"/>
      <c r="D27" s="329"/>
      <c r="E27" s="329"/>
      <c r="F27" s="329"/>
      <c r="G27" s="329"/>
      <c r="H27" s="329"/>
      <c r="I27" s="329"/>
      <c r="J27" s="329"/>
      <c r="K27" s="332"/>
    </row>
    <row r="28" spans="1:11" s="36" customFormat="1" ht="15.95" customHeight="1" x14ac:dyDescent="0.2">
      <c r="A28" s="336"/>
      <c r="B28" s="42" t="s">
        <v>178</v>
      </c>
      <c r="C28" s="339"/>
      <c r="D28" s="330"/>
      <c r="E28" s="330"/>
      <c r="F28" s="330"/>
      <c r="G28" s="330"/>
      <c r="H28" s="330"/>
      <c r="I28" s="330"/>
      <c r="J28" s="330"/>
      <c r="K28" s="333"/>
    </row>
    <row r="29" spans="1:11" s="36" customFormat="1" ht="15.95" customHeight="1" x14ac:dyDescent="0.2">
      <c r="A29" s="337"/>
      <c r="B29" s="43" t="s">
        <v>179</v>
      </c>
      <c r="C29" s="340"/>
      <c r="D29" s="331"/>
      <c r="E29" s="331"/>
      <c r="F29" s="331"/>
      <c r="G29" s="331"/>
      <c r="H29" s="331"/>
      <c r="I29" s="331"/>
      <c r="J29" s="331"/>
      <c r="K29" s="334"/>
    </row>
    <row r="30" spans="1:11" s="36" customFormat="1" ht="15.95" customHeight="1" x14ac:dyDescent="0.2">
      <c r="A30" s="37">
        <v>3</v>
      </c>
      <c r="B30" s="39" t="s">
        <v>186</v>
      </c>
      <c r="C30" s="237"/>
      <c r="D30" s="44"/>
      <c r="E30" s="44"/>
      <c r="F30" s="44"/>
      <c r="G30" s="44"/>
      <c r="H30" s="44">
        <f>+Rezultati!E31</f>
        <v>520997</v>
      </c>
      <c r="I30" s="45"/>
      <c r="J30" s="45"/>
      <c r="K30" s="46">
        <f>+H30</f>
        <v>520997</v>
      </c>
    </row>
    <row r="31" spans="1:11" s="36" customFormat="1" ht="15.95" customHeight="1" x14ac:dyDescent="0.2">
      <c r="A31" s="37">
        <v>4</v>
      </c>
      <c r="B31" s="39" t="s">
        <v>181</v>
      </c>
      <c r="C31" s="237"/>
      <c r="D31" s="44"/>
      <c r="E31" s="44"/>
      <c r="F31" s="44"/>
      <c r="G31" s="44"/>
      <c r="H31" s="44"/>
      <c r="I31" s="45"/>
      <c r="J31" s="45"/>
      <c r="K31" s="46"/>
    </row>
    <row r="32" spans="1:11" s="36" customFormat="1" ht="15.95" customHeight="1" x14ac:dyDescent="0.2">
      <c r="A32" s="37">
        <v>5</v>
      </c>
      <c r="B32" s="39" t="s">
        <v>184</v>
      </c>
      <c r="C32" s="237"/>
      <c r="D32" s="44"/>
      <c r="E32" s="44"/>
      <c r="F32" s="44"/>
      <c r="G32" s="44"/>
      <c r="H32" s="44"/>
      <c r="I32" s="45"/>
      <c r="J32" s="45"/>
      <c r="K32" s="46"/>
    </row>
    <row r="33" spans="1:11" s="36" customFormat="1" ht="15.95" customHeight="1" x14ac:dyDescent="0.2">
      <c r="A33" s="37">
        <v>6</v>
      </c>
      <c r="B33" s="39" t="s">
        <v>187</v>
      </c>
      <c r="C33" s="237"/>
      <c r="D33" s="44"/>
      <c r="E33" s="44"/>
      <c r="F33" s="44"/>
      <c r="G33" s="44"/>
      <c r="H33" s="44"/>
      <c r="I33" s="45"/>
      <c r="J33" s="45"/>
      <c r="K33" s="47"/>
    </row>
    <row r="34" spans="1:11" s="36" customFormat="1" ht="24.95" customHeight="1" thickBot="1" x14ac:dyDescent="0.25">
      <c r="A34" s="48" t="s">
        <v>84</v>
      </c>
      <c r="B34" s="49" t="s">
        <v>525</v>
      </c>
      <c r="C34" s="238">
        <f>+C24</f>
        <v>0</v>
      </c>
      <c r="D34" s="50"/>
      <c r="E34" s="50">
        <f>+E24</f>
        <v>0</v>
      </c>
      <c r="F34" s="50">
        <f>+F24</f>
        <v>0</v>
      </c>
      <c r="G34" s="50">
        <f>SUM(G24:G33)</f>
        <v>0</v>
      </c>
      <c r="H34" s="50">
        <f>H30</f>
        <v>520997</v>
      </c>
      <c r="I34" s="51"/>
      <c r="J34" s="51"/>
      <c r="K34" s="52">
        <f>K24+K30</f>
        <v>520997</v>
      </c>
    </row>
    <row r="35" spans="1:11" ht="14.1" customHeight="1" thickTop="1" x14ac:dyDescent="0.2"/>
    <row r="36" spans="1:11" ht="14.1" customHeight="1" x14ac:dyDescent="0.2"/>
    <row r="37" spans="1:11" ht="14.1" customHeight="1" x14ac:dyDescent="0.2"/>
    <row r="38" spans="1:11" ht="14.1" customHeight="1" x14ac:dyDescent="0.2"/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</sheetData>
  <mergeCells count="54">
    <mergeCell ref="A14:A15"/>
    <mergeCell ref="C14:C15"/>
    <mergeCell ref="D14:D15"/>
    <mergeCell ref="E14:E15"/>
    <mergeCell ref="A4:K4"/>
    <mergeCell ref="A8:A10"/>
    <mergeCell ref="B8:B10"/>
    <mergeCell ref="C8:I8"/>
    <mergeCell ref="H16:H18"/>
    <mergeCell ref="I16:I18"/>
    <mergeCell ref="F14:F15"/>
    <mergeCell ref="G14:G15"/>
    <mergeCell ref="H14:H15"/>
    <mergeCell ref="I14:I15"/>
    <mergeCell ref="H21:H22"/>
    <mergeCell ref="I21:I22"/>
    <mergeCell ref="J14:J15"/>
    <mergeCell ref="K14:K15"/>
    <mergeCell ref="A16:A18"/>
    <mergeCell ref="C16:C18"/>
    <mergeCell ref="D16:D18"/>
    <mergeCell ref="E16:E18"/>
    <mergeCell ref="F16:F18"/>
    <mergeCell ref="G16:G18"/>
    <mergeCell ref="H25:H26"/>
    <mergeCell ref="I25:I26"/>
    <mergeCell ref="J16:J18"/>
    <mergeCell ref="K16:K18"/>
    <mergeCell ref="A21:A22"/>
    <mergeCell ref="C21:C22"/>
    <mergeCell ref="D21:D22"/>
    <mergeCell ref="E21:E22"/>
    <mergeCell ref="F21:F22"/>
    <mergeCell ref="G21:G22"/>
    <mergeCell ref="H27:H29"/>
    <mergeCell ref="I27:I29"/>
    <mergeCell ref="J21:J22"/>
    <mergeCell ref="K21:K22"/>
    <mergeCell ref="A25:A26"/>
    <mergeCell ref="C25:C26"/>
    <mergeCell ref="D25:D26"/>
    <mergeCell ref="E25:E26"/>
    <mergeCell ref="F25:F26"/>
    <mergeCell ref="G25:G26"/>
    <mergeCell ref="J27:J29"/>
    <mergeCell ref="K27:K29"/>
    <mergeCell ref="J25:J26"/>
    <mergeCell ref="K25:K26"/>
    <mergeCell ref="A27:A29"/>
    <mergeCell ref="C27:C29"/>
    <mergeCell ref="D27:D29"/>
    <mergeCell ref="E27:E29"/>
    <mergeCell ref="F27:F29"/>
    <mergeCell ref="G27:G29"/>
  </mergeCells>
  <phoneticPr fontId="6" type="noConversion"/>
  <pageMargins left="0.25" right="0" top="0.5" bottom="0.5" header="0" footer="0"/>
  <pageSetup scale="9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8" workbookViewId="0">
      <selection sqref="A1:D57"/>
    </sheetView>
  </sheetViews>
  <sheetFormatPr defaultColWidth="4.7109375" defaultRowHeight="12.75" x14ac:dyDescent="0.2"/>
  <cols>
    <col min="1" max="1" width="4.5703125" customWidth="1"/>
    <col min="2" max="2" width="7.42578125" customWidth="1"/>
    <col min="3" max="3" width="78.28515625" customWidth="1"/>
    <col min="4" max="4" width="4.85546875" customWidth="1"/>
    <col min="5" max="5" width="1.5703125" customWidth="1"/>
  </cols>
  <sheetData>
    <row r="1" spans="1:4" x14ac:dyDescent="0.2">
      <c r="A1" s="53"/>
      <c r="B1" s="54"/>
      <c r="C1" s="54"/>
      <c r="D1" s="55"/>
    </row>
    <row r="2" spans="1:4" s="12" customFormat="1" ht="33" customHeight="1" x14ac:dyDescent="0.2">
      <c r="A2" s="349" t="s">
        <v>188</v>
      </c>
      <c r="B2" s="350"/>
      <c r="C2" s="350"/>
      <c r="D2" s="351"/>
    </row>
    <row r="3" spans="1:4" s="63" customFormat="1" x14ac:dyDescent="0.2">
      <c r="A3" s="59"/>
      <c r="B3" s="60" t="s">
        <v>189</v>
      </c>
      <c r="C3" s="61"/>
      <c r="D3" s="62"/>
    </row>
    <row r="4" spans="1:4" s="63" customFormat="1" ht="11.25" x14ac:dyDescent="0.2">
      <c r="A4" s="59"/>
      <c r="B4" s="64"/>
      <c r="C4" s="65" t="s">
        <v>190</v>
      </c>
      <c r="D4" s="62"/>
    </row>
    <row r="5" spans="1:4" s="63" customFormat="1" ht="11.25" x14ac:dyDescent="0.2">
      <c r="A5" s="59"/>
      <c r="B5" s="64"/>
      <c r="C5" s="65" t="s">
        <v>191</v>
      </c>
      <c r="D5" s="62"/>
    </row>
    <row r="6" spans="1:4" s="63" customFormat="1" ht="11.25" x14ac:dyDescent="0.2">
      <c r="A6" s="59"/>
      <c r="B6" s="64" t="s">
        <v>192</v>
      </c>
      <c r="C6" s="65"/>
      <c r="D6" s="62"/>
    </row>
    <row r="7" spans="1:4" s="63" customFormat="1" ht="11.25" x14ac:dyDescent="0.2">
      <c r="A7" s="59"/>
      <c r="B7" s="64"/>
      <c r="C7" s="65" t="s">
        <v>193</v>
      </c>
      <c r="D7" s="62"/>
    </row>
    <row r="8" spans="1:4" s="63" customFormat="1" ht="11.25" x14ac:dyDescent="0.2">
      <c r="A8" s="59"/>
      <c r="B8" s="64"/>
      <c r="C8" s="65" t="s">
        <v>194</v>
      </c>
      <c r="D8" s="62"/>
    </row>
    <row r="9" spans="1:4" s="63" customFormat="1" ht="11.25" x14ac:dyDescent="0.2">
      <c r="A9" s="59"/>
      <c r="B9" s="66"/>
      <c r="C9" s="67" t="s">
        <v>195</v>
      </c>
      <c r="D9" s="62"/>
    </row>
    <row r="10" spans="1:4" ht="5.25" customHeight="1" x14ac:dyDescent="0.2">
      <c r="A10" s="68"/>
      <c r="D10" s="69"/>
    </row>
    <row r="11" spans="1:4" ht="15.75" x14ac:dyDescent="0.2">
      <c r="A11" s="68"/>
      <c r="B11" s="70" t="s">
        <v>196</v>
      </c>
      <c r="C11" s="71" t="s">
        <v>197</v>
      </c>
      <c r="D11" s="69"/>
    </row>
    <row r="12" spans="1:4" ht="6" customHeight="1" x14ac:dyDescent="0.2">
      <c r="A12" s="68"/>
      <c r="B12" s="72"/>
      <c r="D12" s="69"/>
    </row>
    <row r="13" spans="1:4" x14ac:dyDescent="0.2">
      <c r="A13" s="68"/>
      <c r="B13" s="73">
        <v>1</v>
      </c>
      <c r="C13" s="74" t="s">
        <v>198</v>
      </c>
      <c r="D13" s="69"/>
    </row>
    <row r="14" spans="1:4" x14ac:dyDescent="0.2">
      <c r="A14" s="68"/>
      <c r="B14" s="73">
        <v>2</v>
      </c>
      <c r="C14" s="74" t="s">
        <v>199</v>
      </c>
      <c r="D14" s="69"/>
    </row>
    <row r="15" spans="1:4" x14ac:dyDescent="0.2">
      <c r="A15" s="68"/>
      <c r="B15" s="74">
        <v>3</v>
      </c>
      <c r="C15" s="74" t="s">
        <v>200</v>
      </c>
      <c r="D15" s="69"/>
    </row>
    <row r="16" spans="1:4" s="74" customFormat="1" x14ac:dyDescent="0.2">
      <c r="A16" s="75"/>
      <c r="B16" s="74">
        <v>4</v>
      </c>
      <c r="C16" s="74" t="s">
        <v>201</v>
      </c>
      <c r="D16" s="76"/>
    </row>
    <row r="17" spans="1:4" s="74" customFormat="1" x14ac:dyDescent="0.2">
      <c r="A17" s="75"/>
      <c r="C17" s="74" t="s">
        <v>202</v>
      </c>
      <c r="D17" s="76"/>
    </row>
    <row r="18" spans="1:4" s="74" customFormat="1" x14ac:dyDescent="0.2">
      <c r="A18" s="75"/>
      <c r="B18" s="74" t="s">
        <v>203</v>
      </c>
      <c r="D18" s="76"/>
    </row>
    <row r="19" spans="1:4" s="74" customFormat="1" x14ac:dyDescent="0.2">
      <c r="A19" s="75"/>
      <c r="C19" s="74" t="s">
        <v>204</v>
      </c>
      <c r="D19" s="76"/>
    </row>
    <row r="20" spans="1:4" s="74" customFormat="1" x14ac:dyDescent="0.2">
      <c r="A20" s="75"/>
      <c r="B20" s="74" t="s">
        <v>205</v>
      </c>
      <c r="D20" s="76"/>
    </row>
    <row r="21" spans="1:4" s="74" customFormat="1" x14ac:dyDescent="0.2">
      <c r="A21" s="75"/>
      <c r="C21" s="74" t="s">
        <v>206</v>
      </c>
      <c r="D21" s="76"/>
    </row>
    <row r="22" spans="1:4" s="74" customFormat="1" x14ac:dyDescent="0.2">
      <c r="A22" s="75"/>
      <c r="B22" s="74" t="s">
        <v>207</v>
      </c>
      <c r="D22" s="76"/>
    </row>
    <row r="23" spans="1:4" s="74" customFormat="1" x14ac:dyDescent="0.2">
      <c r="A23" s="75"/>
      <c r="C23" s="74" t="s">
        <v>208</v>
      </c>
      <c r="D23" s="76"/>
    </row>
    <row r="24" spans="1:4" s="74" customFormat="1" x14ac:dyDescent="0.2">
      <c r="A24" s="75"/>
      <c r="B24" s="74" t="s">
        <v>209</v>
      </c>
      <c r="D24" s="76"/>
    </row>
    <row r="25" spans="1:4" s="74" customFormat="1" x14ac:dyDescent="0.2">
      <c r="A25" s="75"/>
      <c r="B25" s="74" t="s">
        <v>210</v>
      </c>
      <c r="D25" s="76"/>
    </row>
    <row r="26" spans="1:4" s="74" customFormat="1" x14ac:dyDescent="0.2">
      <c r="A26" s="75"/>
      <c r="C26" s="74" t="s">
        <v>211</v>
      </c>
      <c r="D26" s="76"/>
    </row>
    <row r="27" spans="1:4" s="74" customFormat="1" x14ac:dyDescent="0.2">
      <c r="A27" s="75"/>
      <c r="B27" s="74" t="s">
        <v>212</v>
      </c>
      <c r="D27" s="76"/>
    </row>
    <row r="28" spans="1:4" s="74" customFormat="1" x14ac:dyDescent="0.2">
      <c r="A28" s="75"/>
      <c r="C28" s="74" t="s">
        <v>213</v>
      </c>
      <c r="D28" s="76"/>
    </row>
    <row r="29" spans="1:4" s="74" customFormat="1" x14ac:dyDescent="0.2">
      <c r="A29" s="75"/>
      <c r="B29" s="74" t="s">
        <v>214</v>
      </c>
      <c r="D29" s="76"/>
    </row>
    <row r="30" spans="1:4" s="74" customFormat="1" x14ac:dyDescent="0.2">
      <c r="A30" s="75"/>
      <c r="B30" s="74" t="s">
        <v>215</v>
      </c>
      <c r="C30" s="74" t="s">
        <v>216</v>
      </c>
      <c r="D30" s="76"/>
    </row>
    <row r="31" spans="1:4" s="74" customFormat="1" x14ac:dyDescent="0.2">
      <c r="A31" s="75"/>
      <c r="C31" s="74" t="s">
        <v>217</v>
      </c>
      <c r="D31" s="76"/>
    </row>
    <row r="32" spans="1:4" s="74" customFormat="1" x14ac:dyDescent="0.2">
      <c r="A32" s="75"/>
      <c r="C32" s="74" t="s">
        <v>218</v>
      </c>
      <c r="D32" s="76"/>
    </row>
    <row r="33" spans="1:4" s="74" customFormat="1" x14ac:dyDescent="0.2">
      <c r="A33" s="75"/>
      <c r="C33" s="74" t="s">
        <v>219</v>
      </c>
      <c r="D33" s="76"/>
    </row>
    <row r="34" spans="1:4" s="74" customFormat="1" x14ac:dyDescent="0.2">
      <c r="A34" s="75"/>
      <c r="C34" s="74" t="s">
        <v>220</v>
      </c>
      <c r="D34" s="76"/>
    </row>
    <row r="35" spans="1:4" s="74" customFormat="1" x14ac:dyDescent="0.2">
      <c r="A35" s="75"/>
      <c r="C35" s="74" t="s">
        <v>221</v>
      </c>
      <c r="D35" s="76"/>
    </row>
    <row r="36" spans="1:4" s="74" customFormat="1" x14ac:dyDescent="0.2">
      <c r="A36" s="75"/>
      <c r="C36" s="74" t="s">
        <v>222</v>
      </c>
      <c r="D36" s="76"/>
    </row>
    <row r="37" spans="1:4" s="74" customFormat="1" ht="6" customHeight="1" x14ac:dyDescent="0.2">
      <c r="A37" s="75"/>
      <c r="D37" s="76"/>
    </row>
    <row r="38" spans="1:4" s="74" customFormat="1" ht="15.75" x14ac:dyDescent="0.2">
      <c r="A38" s="75"/>
      <c r="B38" s="70" t="s">
        <v>223</v>
      </c>
      <c r="C38" s="71" t="s">
        <v>224</v>
      </c>
      <c r="D38" s="76"/>
    </row>
    <row r="39" spans="1:4" s="74" customFormat="1" ht="4.5" customHeight="1" x14ac:dyDescent="0.2">
      <c r="A39" s="75"/>
      <c r="D39" s="76"/>
    </row>
    <row r="40" spans="1:4" s="74" customFormat="1" x14ac:dyDescent="0.2">
      <c r="A40" s="75"/>
      <c r="C40" s="74" t="s">
        <v>225</v>
      </c>
      <c r="D40" s="76"/>
    </row>
    <row r="41" spans="1:4" s="74" customFormat="1" x14ac:dyDescent="0.2">
      <c r="A41" s="75"/>
      <c r="B41" s="74" t="s">
        <v>226</v>
      </c>
      <c r="D41" s="76"/>
    </row>
    <row r="42" spans="1:4" s="74" customFormat="1" x14ac:dyDescent="0.2">
      <c r="A42" s="75"/>
      <c r="C42" s="74" t="s">
        <v>227</v>
      </c>
      <c r="D42" s="76"/>
    </row>
    <row r="43" spans="1:4" s="74" customFormat="1" x14ac:dyDescent="0.2">
      <c r="A43" s="75"/>
      <c r="B43" s="74" t="s">
        <v>228</v>
      </c>
      <c r="D43" s="76"/>
    </row>
    <row r="44" spans="1:4" s="74" customFormat="1" x14ac:dyDescent="0.2">
      <c r="A44" s="75"/>
      <c r="C44" s="74" t="s">
        <v>229</v>
      </c>
      <c r="D44" s="76"/>
    </row>
    <row r="45" spans="1:4" s="74" customFormat="1" x14ac:dyDescent="0.2">
      <c r="A45" s="75"/>
      <c r="B45" s="74" t="s">
        <v>230</v>
      </c>
      <c r="D45" s="76"/>
    </row>
    <row r="46" spans="1:4" s="74" customFormat="1" x14ac:dyDescent="0.2">
      <c r="A46" s="75"/>
      <c r="C46" s="74" t="s">
        <v>231</v>
      </c>
      <c r="D46" s="76"/>
    </row>
    <row r="47" spans="1:4" s="74" customFormat="1" x14ac:dyDescent="0.2">
      <c r="A47" s="75"/>
      <c r="B47" s="74" t="s">
        <v>232</v>
      </c>
      <c r="D47" s="76"/>
    </row>
    <row r="48" spans="1:4" s="74" customFormat="1" x14ac:dyDescent="0.2">
      <c r="A48" s="75"/>
      <c r="C48" s="74" t="s">
        <v>233</v>
      </c>
      <c r="D48" s="76"/>
    </row>
    <row r="49" spans="1:4" s="74" customFormat="1" x14ac:dyDescent="0.2">
      <c r="A49" s="75"/>
      <c r="B49" s="74" t="s">
        <v>234</v>
      </c>
      <c r="D49" s="76"/>
    </row>
    <row r="50" spans="1:4" s="74" customFormat="1" x14ac:dyDescent="0.2">
      <c r="A50" s="75"/>
      <c r="B50" s="74" t="s">
        <v>235</v>
      </c>
      <c r="D50" s="76"/>
    </row>
    <row r="51" spans="1:4" s="74" customFormat="1" x14ac:dyDescent="0.2">
      <c r="A51" s="75"/>
      <c r="B51" s="74" t="s">
        <v>236</v>
      </c>
      <c r="D51" s="76"/>
    </row>
    <row r="52" spans="1:4" s="74" customFormat="1" x14ac:dyDescent="0.2">
      <c r="A52" s="75"/>
      <c r="C52" s="74" t="s">
        <v>237</v>
      </c>
      <c r="D52" s="76"/>
    </row>
    <row r="53" spans="1:4" s="74" customFormat="1" x14ac:dyDescent="0.2">
      <c r="A53" s="75"/>
      <c r="C53" s="74" t="s">
        <v>238</v>
      </c>
      <c r="D53" s="76"/>
    </row>
    <row r="54" spans="1:4" s="78" customFormat="1" x14ac:dyDescent="0.2">
      <c r="A54" s="77"/>
      <c r="C54" s="78" t="s">
        <v>239</v>
      </c>
      <c r="D54" s="79"/>
    </row>
    <row r="55" spans="1:4" x14ac:dyDescent="0.2">
      <c r="A55" s="68"/>
      <c r="B55" s="74"/>
      <c r="C55" s="74" t="s">
        <v>240</v>
      </c>
      <c r="D55" s="69"/>
    </row>
    <row r="56" spans="1:4" x14ac:dyDescent="0.2">
      <c r="A56" s="68"/>
      <c r="B56" s="74" t="s">
        <v>241</v>
      </c>
      <c r="C56" s="74"/>
      <c r="D56" s="69"/>
    </row>
    <row r="57" spans="1:4" x14ac:dyDescent="0.2">
      <c r="A57" s="80"/>
      <c r="B57" s="81"/>
      <c r="C57" s="81"/>
      <c r="D57" s="82"/>
    </row>
  </sheetData>
  <mergeCells count="1">
    <mergeCell ref="A2:D2"/>
  </mergeCells>
  <phoneticPr fontId="6" type="noConversion"/>
  <pageMargins left="0.9055118110236221" right="0.11811023622047245" top="0.51181102362204722" bottom="0.51181102362204722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0"/>
  <sheetViews>
    <sheetView tabSelected="1" topLeftCell="A207" workbookViewId="0">
      <selection activeCell="G234" sqref="G234"/>
    </sheetView>
  </sheetViews>
  <sheetFormatPr defaultRowHeight="12.75" x14ac:dyDescent="0.2"/>
  <cols>
    <col min="1" max="1" width="3.7109375" customWidth="1"/>
    <col min="2" max="2" width="3.42578125" style="13" customWidth="1"/>
    <col min="3" max="3" width="2" customWidth="1"/>
    <col min="4" max="4" width="3.42578125" customWidth="1"/>
    <col min="5" max="5" width="13.7109375" customWidth="1"/>
    <col min="6" max="10" width="8.7109375" customWidth="1"/>
    <col min="11" max="11" width="10.7109375" customWidth="1"/>
    <col min="12" max="12" width="5.140625" customWidth="1"/>
    <col min="13" max="13" width="2.140625" customWidth="1"/>
  </cols>
  <sheetData>
    <row r="2" spans="1:12" x14ac:dyDescent="0.2">
      <c r="A2" s="53"/>
      <c r="B2" s="83"/>
      <c r="C2" s="54"/>
      <c r="D2" s="54"/>
      <c r="E2" s="54"/>
      <c r="F2" s="137"/>
      <c r="G2" s="54"/>
      <c r="H2" s="54"/>
      <c r="I2" s="54"/>
      <c r="J2" s="54"/>
      <c r="K2" s="54"/>
      <c r="L2" s="55"/>
    </row>
    <row r="3" spans="1:12" x14ac:dyDescent="0.2">
      <c r="A3" s="68"/>
      <c r="B3" s="13" t="s">
        <v>242</v>
      </c>
      <c r="L3" s="69"/>
    </row>
    <row r="4" spans="1:12" s="12" customFormat="1" ht="33" customHeight="1" x14ac:dyDescent="0.2">
      <c r="A4" s="349" t="s">
        <v>188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1"/>
    </row>
    <row r="5" spans="1:12" s="12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12" ht="15.75" x14ac:dyDescent="0.25">
      <c r="A6" s="68"/>
      <c r="C6" s="376" t="s">
        <v>173</v>
      </c>
      <c r="D6" s="376"/>
      <c r="E6" s="84" t="s">
        <v>243</v>
      </c>
      <c r="L6" s="69"/>
    </row>
    <row r="7" spans="1:12" x14ac:dyDescent="0.2">
      <c r="A7" s="68"/>
      <c r="L7" s="69"/>
    </row>
    <row r="8" spans="1:12" x14ac:dyDescent="0.2">
      <c r="A8" s="68"/>
      <c r="D8" s="85" t="s">
        <v>23</v>
      </c>
      <c r="E8" s="86" t="s">
        <v>244</v>
      </c>
      <c r="F8" s="86"/>
      <c r="G8" s="87"/>
      <c r="L8" s="69"/>
    </row>
    <row r="9" spans="1:12" x14ac:dyDescent="0.2">
      <c r="A9" s="68"/>
      <c r="D9" s="85"/>
      <c r="E9" s="86"/>
      <c r="F9" s="86"/>
      <c r="G9" s="87"/>
      <c r="L9" s="69"/>
    </row>
    <row r="10" spans="1:12" x14ac:dyDescent="0.2">
      <c r="A10" s="75"/>
      <c r="B10" s="88"/>
      <c r="C10" s="74"/>
      <c r="D10" s="89">
        <v>1</v>
      </c>
      <c r="E10" s="90" t="s">
        <v>25</v>
      </c>
      <c r="F10" s="91"/>
      <c r="L10" s="69"/>
    </row>
    <row r="11" spans="1:12" x14ac:dyDescent="0.2">
      <c r="A11" s="68"/>
      <c r="B11" s="13">
        <v>3</v>
      </c>
      <c r="E11" s="13" t="s">
        <v>27</v>
      </c>
      <c r="L11" s="69"/>
    </row>
    <row r="12" spans="1:12" x14ac:dyDescent="0.2">
      <c r="A12" s="68"/>
      <c r="D12" s="367" t="s">
        <v>17</v>
      </c>
      <c r="E12" s="369" t="s">
        <v>245</v>
      </c>
      <c r="F12" s="371"/>
      <c r="G12" s="367" t="s">
        <v>246</v>
      </c>
      <c r="H12" s="369" t="s">
        <v>247</v>
      </c>
      <c r="I12" s="371"/>
      <c r="J12" s="92" t="s">
        <v>248</v>
      </c>
      <c r="K12" s="241" t="s">
        <v>281</v>
      </c>
      <c r="L12" s="69"/>
    </row>
    <row r="13" spans="1:12" x14ac:dyDescent="0.2">
      <c r="A13" s="68"/>
      <c r="D13" s="368"/>
      <c r="E13" s="372"/>
      <c r="F13" s="374"/>
      <c r="G13" s="368"/>
      <c r="H13" s="372"/>
      <c r="I13" s="374"/>
      <c r="J13" s="93" t="s">
        <v>250</v>
      </c>
      <c r="K13" s="93" t="s">
        <v>251</v>
      </c>
      <c r="L13" s="69"/>
    </row>
    <row r="14" spans="1:12" x14ac:dyDescent="0.2">
      <c r="A14" s="68"/>
      <c r="D14" s="94">
        <v>1</v>
      </c>
      <c r="E14" s="375" t="s">
        <v>493</v>
      </c>
      <c r="F14" s="366"/>
      <c r="G14" s="251" t="s">
        <v>485</v>
      </c>
      <c r="H14" s="364"/>
      <c r="I14" s="366"/>
      <c r="J14" s="94"/>
      <c r="K14" s="269"/>
      <c r="L14" s="69"/>
    </row>
    <row r="15" spans="1:12" x14ac:dyDescent="0.2">
      <c r="A15" s="68"/>
      <c r="D15" s="94">
        <v>2</v>
      </c>
      <c r="E15" s="375" t="s">
        <v>493</v>
      </c>
      <c r="F15" s="366"/>
      <c r="G15" s="251" t="s">
        <v>11</v>
      </c>
      <c r="H15" s="364"/>
      <c r="I15" s="366"/>
      <c r="J15" s="251" t="s">
        <v>486</v>
      </c>
      <c r="K15" s="269"/>
      <c r="L15" s="69"/>
    </row>
    <row r="16" spans="1:12" x14ac:dyDescent="0.2">
      <c r="A16" s="68"/>
      <c r="D16" s="94">
        <v>3</v>
      </c>
      <c r="E16" s="364"/>
      <c r="F16" s="366"/>
      <c r="G16" s="94"/>
      <c r="H16" s="364"/>
      <c r="I16" s="366"/>
      <c r="J16" s="94"/>
      <c r="K16" s="120"/>
      <c r="L16" s="69"/>
    </row>
    <row r="17" spans="1:15" x14ac:dyDescent="0.2">
      <c r="A17" s="68"/>
      <c r="D17" s="94">
        <v>4</v>
      </c>
      <c r="E17" s="364"/>
      <c r="F17" s="366"/>
      <c r="G17" s="94"/>
      <c r="H17" s="364"/>
      <c r="I17" s="366"/>
      <c r="J17" s="94"/>
      <c r="K17" s="120"/>
      <c r="L17" s="69"/>
    </row>
    <row r="18" spans="1:15" x14ac:dyDescent="0.2">
      <c r="A18" s="68"/>
      <c r="D18" s="94"/>
      <c r="E18" s="364"/>
      <c r="F18" s="366"/>
      <c r="G18" s="94"/>
      <c r="H18" s="364"/>
      <c r="I18" s="366"/>
      <c r="J18" s="94"/>
      <c r="K18" s="120"/>
      <c r="L18" s="69"/>
    </row>
    <row r="19" spans="1:15" ht="16.5" customHeight="1" x14ac:dyDescent="0.2">
      <c r="A19" s="68"/>
      <c r="D19" s="94"/>
      <c r="E19" s="364" t="s">
        <v>252</v>
      </c>
      <c r="F19" s="365"/>
      <c r="G19" s="365"/>
      <c r="H19" s="365"/>
      <c r="I19" s="366"/>
      <c r="J19" s="95"/>
      <c r="K19" s="128">
        <f>SUM(K14:K18)</f>
        <v>0</v>
      </c>
      <c r="L19" s="69"/>
      <c r="O19" s="14"/>
    </row>
    <row r="20" spans="1:15" x14ac:dyDescent="0.2">
      <c r="A20" s="68"/>
      <c r="E20" s="13"/>
      <c r="F20" s="13"/>
      <c r="H20" s="13"/>
      <c r="I20" s="13"/>
      <c r="J20" s="63"/>
      <c r="K20" s="129"/>
      <c r="L20" s="69"/>
      <c r="O20" s="14"/>
    </row>
    <row r="21" spans="1:15" x14ac:dyDescent="0.2">
      <c r="A21" s="68"/>
      <c r="E21" s="13"/>
      <c r="F21" s="13"/>
      <c r="H21" s="13"/>
      <c r="I21" s="13"/>
      <c r="J21" s="63"/>
      <c r="K21" s="129"/>
      <c r="L21" s="69"/>
      <c r="O21" s="14"/>
    </row>
    <row r="22" spans="1:15" x14ac:dyDescent="0.2">
      <c r="A22" s="68"/>
      <c r="B22" s="13">
        <v>4</v>
      </c>
      <c r="D22" s="63"/>
      <c r="E22" s="88" t="s">
        <v>28</v>
      </c>
      <c r="F22" s="63"/>
      <c r="G22" s="63"/>
      <c r="H22" s="63"/>
      <c r="I22" s="63"/>
      <c r="J22" s="63"/>
      <c r="K22" s="129"/>
      <c r="L22" s="69"/>
    </row>
    <row r="23" spans="1:15" x14ac:dyDescent="0.2">
      <c r="A23" s="68"/>
      <c r="D23" s="367" t="s">
        <v>17</v>
      </c>
      <c r="E23" s="369" t="s">
        <v>253</v>
      </c>
      <c r="F23" s="370"/>
      <c r="G23" s="370"/>
      <c r="H23" s="370"/>
      <c r="I23" s="371"/>
      <c r="J23" s="92" t="s">
        <v>248</v>
      </c>
      <c r="K23" s="130" t="s">
        <v>249</v>
      </c>
      <c r="L23" s="69"/>
    </row>
    <row r="24" spans="1:15" x14ac:dyDescent="0.2">
      <c r="A24" s="68"/>
      <c r="D24" s="368"/>
      <c r="E24" s="372"/>
      <c r="F24" s="373"/>
      <c r="G24" s="373"/>
      <c r="H24" s="373"/>
      <c r="I24" s="374"/>
      <c r="J24" s="93" t="s">
        <v>250</v>
      </c>
      <c r="K24" s="131" t="s">
        <v>251</v>
      </c>
      <c r="L24" s="69"/>
    </row>
    <row r="25" spans="1:15" x14ac:dyDescent="0.2">
      <c r="A25" s="68"/>
      <c r="D25" s="94">
        <v>1</v>
      </c>
      <c r="E25" s="361" t="s">
        <v>254</v>
      </c>
      <c r="F25" s="362"/>
      <c r="G25" s="362"/>
      <c r="H25" s="362"/>
      <c r="I25" s="363"/>
      <c r="J25" s="94"/>
      <c r="K25" s="120">
        <f>+Aktivi!F11</f>
        <v>0</v>
      </c>
      <c r="L25" s="69"/>
    </row>
    <row r="26" spans="1:15" x14ac:dyDescent="0.2">
      <c r="A26" s="68"/>
      <c r="D26" s="94">
        <v>2</v>
      </c>
      <c r="E26" s="361" t="s">
        <v>255</v>
      </c>
      <c r="F26" s="362"/>
      <c r="G26" s="362"/>
      <c r="H26" s="362"/>
      <c r="I26" s="363"/>
      <c r="J26" s="94"/>
      <c r="K26" s="120"/>
      <c r="L26" s="69"/>
    </row>
    <row r="27" spans="1:15" x14ac:dyDescent="0.2">
      <c r="A27" s="68"/>
      <c r="D27" s="94">
        <v>3</v>
      </c>
      <c r="E27" s="361" t="s">
        <v>256</v>
      </c>
      <c r="F27" s="362"/>
      <c r="G27" s="362"/>
      <c r="H27" s="362"/>
      <c r="I27" s="363"/>
      <c r="J27" s="94"/>
      <c r="K27" s="120"/>
      <c r="L27" s="69"/>
    </row>
    <row r="28" spans="1:15" ht="15.75" customHeight="1" x14ac:dyDescent="0.2">
      <c r="A28" s="68"/>
      <c r="D28" s="94"/>
      <c r="E28" s="364" t="s">
        <v>252</v>
      </c>
      <c r="F28" s="365"/>
      <c r="G28" s="365"/>
      <c r="H28" s="365"/>
      <c r="I28" s="366"/>
      <c r="J28" s="94"/>
      <c r="K28" s="120">
        <f>SUM(K25:K27)</f>
        <v>0</v>
      </c>
      <c r="L28" s="69"/>
    </row>
    <row r="29" spans="1:15" x14ac:dyDescent="0.2">
      <c r="A29" s="68"/>
      <c r="K29" s="14"/>
      <c r="L29" s="69"/>
    </row>
    <row r="30" spans="1:15" x14ac:dyDescent="0.2">
      <c r="A30" s="68"/>
      <c r="L30" s="69"/>
    </row>
    <row r="31" spans="1:15" x14ac:dyDescent="0.2">
      <c r="A31" s="68"/>
      <c r="B31" s="13">
        <v>5</v>
      </c>
      <c r="D31" s="96">
        <v>2</v>
      </c>
      <c r="E31" s="97" t="s">
        <v>29</v>
      </c>
      <c r="F31" s="98"/>
      <c r="L31" s="69"/>
    </row>
    <row r="32" spans="1:15" x14ac:dyDescent="0.2">
      <c r="A32" s="68"/>
      <c r="F32" t="s">
        <v>257</v>
      </c>
      <c r="L32" s="69"/>
    </row>
    <row r="33" spans="1:12" x14ac:dyDescent="0.2">
      <c r="A33" s="68"/>
      <c r="L33" s="69"/>
    </row>
    <row r="34" spans="1:12" x14ac:dyDescent="0.2">
      <c r="A34" s="68"/>
      <c r="B34" s="13">
        <v>6</v>
      </c>
      <c r="D34" s="96">
        <v>3</v>
      </c>
      <c r="E34" s="97" t="s">
        <v>30</v>
      </c>
      <c r="F34" s="98"/>
      <c r="L34" s="69"/>
    </row>
    <row r="35" spans="1:12" x14ac:dyDescent="0.2">
      <c r="A35" s="68"/>
      <c r="D35" s="99"/>
      <c r="E35" s="100"/>
      <c r="F35" s="98"/>
      <c r="L35" s="69"/>
    </row>
    <row r="36" spans="1:12" x14ac:dyDescent="0.2">
      <c r="A36" s="68"/>
      <c r="B36" s="13">
        <v>7</v>
      </c>
      <c r="D36" s="101" t="s">
        <v>26</v>
      </c>
      <c r="E36" s="102" t="s">
        <v>31</v>
      </c>
      <c r="K36" s="121">
        <f>+Aktivi!F14</f>
        <v>667800</v>
      </c>
      <c r="L36" s="69"/>
    </row>
    <row r="37" spans="1:12" x14ac:dyDescent="0.2">
      <c r="A37" s="68"/>
      <c r="E37" s="356" t="s">
        <v>258</v>
      </c>
      <c r="F37" s="356"/>
      <c r="H37" s="13" t="s">
        <v>17</v>
      </c>
      <c r="J37" s="13" t="s">
        <v>11</v>
      </c>
      <c r="L37" s="69"/>
    </row>
    <row r="38" spans="1:12" x14ac:dyDescent="0.2">
      <c r="A38" s="68"/>
      <c r="E38" s="356" t="s">
        <v>259</v>
      </c>
      <c r="F38" s="356"/>
      <c r="H38" s="13" t="s">
        <v>17</v>
      </c>
      <c r="I38" s="103"/>
      <c r="J38" s="13" t="s">
        <v>11</v>
      </c>
      <c r="K38" s="103"/>
      <c r="L38" s="69"/>
    </row>
    <row r="39" spans="1:12" x14ac:dyDescent="0.2">
      <c r="A39" s="68"/>
      <c r="E39" t="s">
        <v>260</v>
      </c>
      <c r="H39" s="13" t="s">
        <v>17</v>
      </c>
      <c r="I39" s="103"/>
      <c r="J39" s="13" t="s">
        <v>11</v>
      </c>
      <c r="K39" s="103"/>
      <c r="L39" s="69"/>
    </row>
    <row r="40" spans="1:12" x14ac:dyDescent="0.2">
      <c r="A40" s="68"/>
      <c r="E40" t="s">
        <v>261</v>
      </c>
      <c r="H40" s="13" t="s">
        <v>17</v>
      </c>
      <c r="I40" s="103"/>
      <c r="J40" s="13" t="s">
        <v>11</v>
      </c>
      <c r="K40" s="103"/>
      <c r="L40" s="69"/>
    </row>
    <row r="41" spans="1:12" x14ac:dyDescent="0.2">
      <c r="A41" s="68"/>
      <c r="E41" t="s">
        <v>262</v>
      </c>
      <c r="H41" s="13" t="s">
        <v>17</v>
      </c>
      <c r="I41" s="103"/>
      <c r="J41" s="13" t="s">
        <v>11</v>
      </c>
      <c r="K41" s="103"/>
      <c r="L41" s="69"/>
    </row>
    <row r="42" spans="1:12" x14ac:dyDescent="0.2">
      <c r="A42" s="68"/>
      <c r="E42" t="s">
        <v>263</v>
      </c>
      <c r="H42" s="13" t="s">
        <v>17</v>
      </c>
      <c r="I42" s="103"/>
      <c r="J42" s="13" t="s">
        <v>11</v>
      </c>
      <c r="K42" s="103"/>
      <c r="L42" s="69"/>
    </row>
    <row r="43" spans="1:12" x14ac:dyDescent="0.2">
      <c r="A43" s="68"/>
      <c r="E43" s="356" t="s">
        <v>264</v>
      </c>
      <c r="F43" s="356"/>
      <c r="H43" s="13" t="s">
        <v>17</v>
      </c>
      <c r="I43" s="103"/>
      <c r="J43" s="13" t="s">
        <v>11</v>
      </c>
      <c r="K43" s="103"/>
      <c r="L43" s="69"/>
    </row>
    <row r="44" spans="1:12" x14ac:dyDescent="0.2">
      <c r="A44" s="68"/>
      <c r="E44" t="s">
        <v>265</v>
      </c>
      <c r="H44" s="13" t="s">
        <v>17</v>
      </c>
      <c r="I44" s="103"/>
      <c r="J44" s="13" t="s">
        <v>11</v>
      </c>
      <c r="K44" s="103"/>
      <c r="L44" s="69"/>
    </row>
    <row r="45" spans="1:12" x14ac:dyDescent="0.2">
      <c r="A45" s="68"/>
      <c r="E45" t="s">
        <v>266</v>
      </c>
      <c r="H45" s="13" t="s">
        <v>17</v>
      </c>
      <c r="I45" s="103"/>
      <c r="J45" s="13" t="s">
        <v>11</v>
      </c>
      <c r="K45" s="103"/>
      <c r="L45" s="69"/>
    </row>
    <row r="46" spans="1:12" x14ac:dyDescent="0.2">
      <c r="A46" s="68"/>
      <c r="L46" s="69"/>
    </row>
    <row r="47" spans="1:12" x14ac:dyDescent="0.2">
      <c r="A47" s="68"/>
      <c r="B47" s="13">
        <v>8</v>
      </c>
      <c r="D47" s="101" t="s">
        <v>26</v>
      </c>
      <c r="E47" s="102" t="s">
        <v>32</v>
      </c>
      <c r="L47" s="69"/>
    </row>
    <row r="48" spans="1:12" x14ac:dyDescent="0.2">
      <c r="A48" s="68"/>
      <c r="L48" s="69"/>
    </row>
    <row r="49" spans="1:12" x14ac:dyDescent="0.2">
      <c r="A49" s="68"/>
      <c r="B49" s="13">
        <v>9</v>
      </c>
      <c r="D49" s="101" t="s">
        <v>26</v>
      </c>
      <c r="E49" s="102" t="s">
        <v>33</v>
      </c>
      <c r="G49" s="360"/>
      <c r="H49" s="360"/>
      <c r="K49" s="14">
        <f>K53</f>
        <v>-990</v>
      </c>
      <c r="L49" s="69"/>
    </row>
    <row r="50" spans="1:12" x14ac:dyDescent="0.2">
      <c r="A50" s="68"/>
      <c r="D50" s="101"/>
      <c r="E50" s="102"/>
      <c r="G50" s="13"/>
      <c r="H50" s="13"/>
      <c r="K50" s="14"/>
      <c r="L50" s="69"/>
    </row>
    <row r="51" spans="1:12" x14ac:dyDescent="0.2">
      <c r="A51" s="68"/>
      <c r="F51" t="s">
        <v>267</v>
      </c>
      <c r="J51" s="13" t="s">
        <v>11</v>
      </c>
      <c r="K51" s="14"/>
      <c r="L51" s="69"/>
    </row>
    <row r="52" spans="1:12" x14ac:dyDescent="0.2">
      <c r="A52" s="68"/>
      <c r="F52" t="s">
        <v>268</v>
      </c>
      <c r="J52" s="13" t="s">
        <v>11</v>
      </c>
      <c r="K52" s="119">
        <v>990</v>
      </c>
      <c r="L52" s="69"/>
    </row>
    <row r="53" spans="1:12" s="78" customFormat="1" x14ac:dyDescent="0.2">
      <c r="A53" s="77"/>
      <c r="B53" s="26"/>
      <c r="F53" s="78" t="s">
        <v>269</v>
      </c>
      <c r="J53" s="13" t="s">
        <v>11</v>
      </c>
      <c r="K53" s="119">
        <f>+K51-K52+K55</f>
        <v>-990</v>
      </c>
      <c r="L53" s="79"/>
    </row>
    <row r="54" spans="1:12" s="78" customFormat="1" x14ac:dyDescent="0.2">
      <c r="A54" s="77"/>
      <c r="B54" s="26"/>
      <c r="F54" s="78" t="s">
        <v>270</v>
      </c>
      <c r="J54" s="13" t="s">
        <v>11</v>
      </c>
      <c r="K54" s="119"/>
      <c r="L54" s="79"/>
    </row>
    <row r="55" spans="1:12" s="78" customFormat="1" ht="15" x14ac:dyDescent="0.2">
      <c r="A55" s="77"/>
      <c r="B55" s="26"/>
      <c r="F55" s="78" t="s">
        <v>271</v>
      </c>
      <c r="G55" s="104"/>
      <c r="H55" s="104"/>
      <c r="I55" s="104"/>
      <c r="J55" s="13" t="s">
        <v>11</v>
      </c>
      <c r="K55" s="119">
        <v>0</v>
      </c>
      <c r="L55" s="79"/>
    </row>
    <row r="56" spans="1:12" s="78" customFormat="1" ht="15" x14ac:dyDescent="0.2">
      <c r="A56" s="77"/>
      <c r="B56" s="26"/>
      <c r="G56" s="104"/>
      <c r="H56" s="104"/>
      <c r="I56" s="104"/>
      <c r="J56" s="13"/>
      <c r="K56" s="14"/>
      <c r="L56" s="79"/>
    </row>
    <row r="57" spans="1:12" s="78" customFormat="1" ht="15" x14ac:dyDescent="0.2">
      <c r="A57" s="77"/>
      <c r="B57" s="26">
        <v>10</v>
      </c>
      <c r="D57" s="101" t="s">
        <v>26</v>
      </c>
      <c r="E57" s="102" t="s">
        <v>34</v>
      </c>
      <c r="F57" s="104"/>
      <c r="G57" s="104"/>
      <c r="H57" s="104"/>
      <c r="I57" s="104"/>
      <c r="J57" s="104"/>
      <c r="K57" s="198">
        <f>K59+K60-K61</f>
        <v>0</v>
      </c>
      <c r="L57" s="79"/>
    </row>
    <row r="58" spans="1:12" s="78" customFormat="1" ht="15" x14ac:dyDescent="0.2">
      <c r="A58" s="77"/>
      <c r="B58" s="26"/>
      <c r="D58" s="101"/>
      <c r="E58" s="102"/>
      <c r="F58" s="104"/>
      <c r="G58" s="104"/>
      <c r="H58" s="104"/>
      <c r="I58" s="104"/>
      <c r="J58" s="104"/>
      <c r="K58" s="126"/>
      <c r="L58" s="79"/>
    </row>
    <row r="59" spans="1:12" s="78" customFormat="1" x14ac:dyDescent="0.2">
      <c r="A59" s="77"/>
      <c r="B59" s="26"/>
      <c r="F59" s="78" t="s">
        <v>272</v>
      </c>
      <c r="J59" s="13" t="s">
        <v>11</v>
      </c>
      <c r="K59" s="105">
        <v>0</v>
      </c>
      <c r="L59" s="79"/>
    </row>
    <row r="60" spans="1:12" s="78" customFormat="1" x14ac:dyDescent="0.2">
      <c r="A60" s="77"/>
      <c r="B60" s="26"/>
      <c r="F60" s="78" t="s">
        <v>273</v>
      </c>
      <c r="J60" s="13" t="s">
        <v>11</v>
      </c>
      <c r="K60" s="119"/>
      <c r="L60" s="79"/>
    </row>
    <row r="61" spans="1:12" s="78" customFormat="1" x14ac:dyDescent="0.2">
      <c r="A61" s="77"/>
      <c r="B61" s="26"/>
      <c r="F61" s="106" t="s">
        <v>274</v>
      </c>
      <c r="J61" s="13" t="s">
        <v>11</v>
      </c>
      <c r="K61" s="119">
        <v>0</v>
      </c>
      <c r="L61" s="79"/>
    </row>
    <row r="62" spans="1:12" s="78" customFormat="1" x14ac:dyDescent="0.2">
      <c r="A62" s="77"/>
      <c r="B62" s="26"/>
      <c r="F62" s="78" t="s">
        <v>275</v>
      </c>
      <c r="J62" s="13" t="s">
        <v>11</v>
      </c>
      <c r="K62" s="107"/>
      <c r="L62" s="79"/>
    </row>
    <row r="63" spans="1:12" s="78" customFormat="1" x14ac:dyDescent="0.2">
      <c r="A63" s="77"/>
      <c r="B63" s="26"/>
      <c r="E63" s="108"/>
      <c r="F63" s="108"/>
      <c r="G63" s="108"/>
      <c r="H63" s="108"/>
      <c r="I63" s="108"/>
      <c r="J63" s="26"/>
      <c r="K63" s="127"/>
      <c r="L63" s="79"/>
    </row>
    <row r="64" spans="1:12" x14ac:dyDescent="0.2">
      <c r="A64" s="77"/>
      <c r="B64" s="26"/>
      <c r="C64" s="78"/>
      <c r="D64" s="78"/>
      <c r="E64" s="108"/>
      <c r="F64" s="108"/>
      <c r="G64" s="108"/>
      <c r="H64" s="108"/>
      <c r="I64" s="108"/>
      <c r="J64" s="26"/>
      <c r="K64" s="108"/>
      <c r="L64" s="79"/>
    </row>
    <row r="65" spans="1:12" x14ac:dyDescent="0.2">
      <c r="A65" s="77"/>
      <c r="B65" s="99">
        <v>11</v>
      </c>
      <c r="C65" s="109"/>
      <c r="D65" s="101" t="s">
        <v>26</v>
      </c>
      <c r="E65" s="102" t="s">
        <v>35</v>
      </c>
      <c r="F65" s="86"/>
      <c r="G65" s="87"/>
      <c r="J65" s="13"/>
      <c r="L65" s="79"/>
    </row>
    <row r="66" spans="1:12" x14ac:dyDescent="0.2">
      <c r="A66" s="77"/>
      <c r="B66" s="88"/>
      <c r="C66" s="74"/>
      <c r="E66" s="102"/>
      <c r="F66" s="91"/>
      <c r="J66" s="13"/>
      <c r="L66" s="79"/>
    </row>
    <row r="67" spans="1:12" x14ac:dyDescent="0.2">
      <c r="A67" s="77"/>
      <c r="B67" s="13">
        <v>12</v>
      </c>
      <c r="D67" s="101" t="s">
        <v>26</v>
      </c>
      <c r="E67" s="102"/>
      <c r="J67" s="13" t="s">
        <v>276</v>
      </c>
      <c r="L67" s="79"/>
    </row>
    <row r="68" spans="1:12" x14ac:dyDescent="0.2">
      <c r="A68" s="77"/>
      <c r="E68" s="12"/>
      <c r="F68" s="12"/>
      <c r="G68" s="12"/>
      <c r="H68" s="12"/>
      <c r="J68" s="13"/>
      <c r="K68" s="13"/>
      <c r="L68" s="79"/>
    </row>
    <row r="69" spans="1:12" x14ac:dyDescent="0.2">
      <c r="A69" s="77"/>
      <c r="B69" s="13">
        <v>13</v>
      </c>
      <c r="D69" s="101" t="s">
        <v>26</v>
      </c>
      <c r="E69" s="12"/>
      <c r="F69" s="12"/>
      <c r="G69" s="12"/>
      <c r="H69" s="12"/>
      <c r="J69" s="13" t="s">
        <v>276</v>
      </c>
      <c r="K69" s="13"/>
      <c r="L69" s="79"/>
    </row>
    <row r="70" spans="1:12" x14ac:dyDescent="0.2">
      <c r="A70" s="77"/>
      <c r="J70" s="13"/>
      <c r="L70" s="79"/>
    </row>
    <row r="71" spans="1:12" x14ac:dyDescent="0.2">
      <c r="A71" s="77"/>
      <c r="B71" s="13">
        <v>14</v>
      </c>
      <c r="D71" s="85">
        <v>4</v>
      </c>
      <c r="E71" s="110" t="s">
        <v>36</v>
      </c>
      <c r="J71" s="13"/>
      <c r="K71" s="14">
        <f>+Aktivi!F22</f>
        <v>0</v>
      </c>
      <c r="L71" s="79"/>
    </row>
    <row r="72" spans="1:12" x14ac:dyDescent="0.2">
      <c r="A72" s="77"/>
      <c r="D72" s="85"/>
      <c r="E72" s="110"/>
      <c r="J72" s="13"/>
      <c r="L72" s="79"/>
    </row>
    <row r="73" spans="1:12" x14ac:dyDescent="0.2">
      <c r="A73" s="77"/>
      <c r="J73" s="13"/>
      <c r="L73" s="79"/>
    </row>
    <row r="74" spans="1:12" x14ac:dyDescent="0.2">
      <c r="A74" s="77"/>
      <c r="B74" s="13">
        <v>15</v>
      </c>
      <c r="D74" s="74" t="s">
        <v>26</v>
      </c>
      <c r="E74" s="111" t="s">
        <v>37</v>
      </c>
      <c r="J74" s="13" t="s">
        <v>11</v>
      </c>
      <c r="K74" s="14">
        <f>+Aktivi!F22</f>
        <v>0</v>
      </c>
      <c r="L74" s="79"/>
    </row>
    <row r="75" spans="1:12" x14ac:dyDescent="0.2">
      <c r="A75" s="77"/>
      <c r="D75" s="74"/>
      <c r="E75" s="111"/>
      <c r="J75" s="13"/>
      <c r="K75" s="63"/>
      <c r="L75" s="79"/>
    </row>
    <row r="76" spans="1:12" x14ac:dyDescent="0.2">
      <c r="A76" s="77"/>
      <c r="B76" s="13">
        <v>16</v>
      </c>
      <c r="C76" s="12"/>
      <c r="D76" s="74" t="s">
        <v>26</v>
      </c>
      <c r="E76" s="111" t="s">
        <v>38</v>
      </c>
      <c r="F76" s="12"/>
      <c r="G76" s="12"/>
      <c r="H76" s="12"/>
      <c r="J76" s="13" t="s">
        <v>276</v>
      </c>
      <c r="K76" s="12"/>
      <c r="L76" s="79"/>
    </row>
    <row r="77" spans="1:12" x14ac:dyDescent="0.2">
      <c r="A77" s="77"/>
      <c r="D77" s="74"/>
      <c r="E77" s="111"/>
      <c r="F77" s="63"/>
      <c r="G77" s="63"/>
      <c r="H77" s="63"/>
      <c r="J77" s="13"/>
      <c r="K77" s="63"/>
      <c r="L77" s="79"/>
    </row>
    <row r="78" spans="1:12" x14ac:dyDescent="0.2">
      <c r="A78" s="77"/>
      <c r="B78" s="17">
        <v>17</v>
      </c>
      <c r="D78" s="91" t="s">
        <v>26</v>
      </c>
      <c r="E78" s="102" t="s">
        <v>39</v>
      </c>
      <c r="F78" s="63"/>
      <c r="G78" s="63"/>
      <c r="H78" s="63"/>
      <c r="J78" s="13" t="s">
        <v>276</v>
      </c>
      <c r="K78" s="63"/>
      <c r="L78" s="79"/>
    </row>
    <row r="79" spans="1:12" x14ac:dyDescent="0.2">
      <c r="A79" s="77"/>
      <c r="D79" s="74"/>
      <c r="E79" s="111"/>
      <c r="F79" s="12"/>
      <c r="G79" s="12"/>
      <c r="H79" s="12"/>
      <c r="J79" s="13"/>
      <c r="K79" s="13"/>
      <c r="L79" s="79"/>
    </row>
    <row r="80" spans="1:12" x14ac:dyDescent="0.2">
      <c r="A80" s="77"/>
      <c r="B80" s="13">
        <v>18</v>
      </c>
      <c r="D80" s="74" t="s">
        <v>26</v>
      </c>
      <c r="E80" s="111" t="s">
        <v>40</v>
      </c>
      <c r="F80" s="12"/>
      <c r="G80" s="12"/>
      <c r="H80" s="12"/>
      <c r="J80" s="13" t="s">
        <v>276</v>
      </c>
      <c r="K80" s="13"/>
      <c r="L80" s="79"/>
    </row>
    <row r="81" spans="1:12" x14ac:dyDescent="0.2">
      <c r="A81" s="77"/>
      <c r="D81" s="74"/>
      <c r="E81" s="111"/>
      <c r="J81" s="13"/>
      <c r="L81" s="79"/>
    </row>
    <row r="82" spans="1:12" x14ac:dyDescent="0.2">
      <c r="A82" s="77"/>
      <c r="B82" s="13">
        <v>19</v>
      </c>
      <c r="D82" s="74" t="s">
        <v>26</v>
      </c>
      <c r="E82" s="112" t="s">
        <v>41</v>
      </c>
      <c r="J82" s="13" t="s">
        <v>276</v>
      </c>
      <c r="L82" s="79"/>
    </row>
    <row r="83" spans="1:12" x14ac:dyDescent="0.2">
      <c r="A83" s="77"/>
      <c r="D83" s="74"/>
      <c r="E83" s="111"/>
      <c r="J83" s="13"/>
      <c r="L83" s="79"/>
    </row>
    <row r="84" spans="1:12" x14ac:dyDescent="0.2">
      <c r="A84" s="77"/>
      <c r="B84" s="13">
        <v>20</v>
      </c>
      <c r="D84" s="91" t="s">
        <v>26</v>
      </c>
      <c r="E84" s="102" t="s">
        <v>42</v>
      </c>
      <c r="J84" s="13" t="s">
        <v>276</v>
      </c>
      <c r="L84" s="79"/>
    </row>
    <row r="85" spans="1:12" x14ac:dyDescent="0.2">
      <c r="A85" s="77"/>
      <c r="D85" s="74"/>
      <c r="E85" s="111"/>
      <c r="F85" s="12"/>
      <c r="G85" s="12"/>
      <c r="H85" s="12"/>
      <c r="J85" s="13"/>
      <c r="K85" s="12"/>
      <c r="L85" s="79"/>
    </row>
    <row r="86" spans="1:12" x14ac:dyDescent="0.2">
      <c r="A86" s="77"/>
      <c r="B86" s="13">
        <v>21</v>
      </c>
      <c r="D86" s="91" t="s">
        <v>26</v>
      </c>
      <c r="E86" s="102"/>
      <c r="J86" s="13" t="s">
        <v>276</v>
      </c>
      <c r="L86" s="79"/>
    </row>
    <row r="87" spans="1:12" x14ac:dyDescent="0.2">
      <c r="A87" s="77"/>
      <c r="D87" s="99"/>
      <c r="E87" s="100"/>
      <c r="F87" s="98"/>
      <c r="J87" s="13"/>
      <c r="L87" s="79"/>
    </row>
    <row r="88" spans="1:12" x14ac:dyDescent="0.2">
      <c r="A88" s="77"/>
      <c r="B88" s="13">
        <v>22</v>
      </c>
      <c r="D88" s="85">
        <v>5</v>
      </c>
      <c r="E88" s="110" t="s">
        <v>43</v>
      </c>
      <c r="F88" s="91"/>
      <c r="J88" s="13" t="s">
        <v>276</v>
      </c>
      <c r="L88" s="79"/>
    </row>
    <row r="89" spans="1:12" x14ac:dyDescent="0.2">
      <c r="A89" s="77"/>
      <c r="J89" s="13"/>
      <c r="L89" s="79"/>
    </row>
    <row r="90" spans="1:12" x14ac:dyDescent="0.2">
      <c r="A90" s="77"/>
      <c r="B90" s="13">
        <v>23</v>
      </c>
      <c r="D90" s="85">
        <v>6</v>
      </c>
      <c r="E90" s="110" t="s">
        <v>44</v>
      </c>
      <c r="F90" s="91"/>
      <c r="J90" s="13" t="s">
        <v>276</v>
      </c>
      <c r="L90" s="79"/>
    </row>
    <row r="91" spans="1:12" x14ac:dyDescent="0.2">
      <c r="A91" s="77"/>
      <c r="J91" s="13"/>
      <c r="L91" s="79"/>
    </row>
    <row r="92" spans="1:12" x14ac:dyDescent="0.2">
      <c r="A92" s="77"/>
      <c r="B92" s="13">
        <v>24</v>
      </c>
      <c r="D92" s="85">
        <v>7</v>
      </c>
      <c r="E92" s="110" t="s">
        <v>45</v>
      </c>
      <c r="F92" s="91"/>
      <c r="J92" s="13" t="s">
        <v>276</v>
      </c>
      <c r="L92" s="79"/>
    </row>
    <row r="93" spans="1:12" x14ac:dyDescent="0.2">
      <c r="A93" s="77"/>
      <c r="H93" s="13"/>
      <c r="J93" s="13"/>
      <c r="L93" s="79"/>
    </row>
    <row r="94" spans="1:12" x14ac:dyDescent="0.2">
      <c r="A94" s="77"/>
      <c r="B94" s="13">
        <v>25</v>
      </c>
      <c r="D94" s="101" t="s">
        <v>26</v>
      </c>
      <c r="E94" s="91" t="s">
        <v>46</v>
      </c>
      <c r="H94" s="13"/>
      <c r="J94" s="13" t="s">
        <v>481</v>
      </c>
      <c r="K94" s="14">
        <f>Aktivi!F32</f>
        <v>153464</v>
      </c>
      <c r="L94" s="79"/>
    </row>
    <row r="95" spans="1:12" x14ac:dyDescent="0.2">
      <c r="A95" s="77"/>
      <c r="H95" s="13"/>
      <c r="J95" s="13"/>
      <c r="L95" s="79"/>
    </row>
    <row r="96" spans="1:12" x14ac:dyDescent="0.2">
      <c r="A96" s="77"/>
      <c r="B96" s="13">
        <v>26</v>
      </c>
      <c r="D96" s="101" t="s">
        <v>26</v>
      </c>
      <c r="H96" s="13"/>
      <c r="J96" s="13" t="s">
        <v>276</v>
      </c>
      <c r="L96" s="79"/>
    </row>
    <row r="97" spans="1:12" x14ac:dyDescent="0.2">
      <c r="A97" s="77"/>
      <c r="E97" s="91"/>
      <c r="H97" s="13"/>
      <c r="J97" s="13"/>
      <c r="L97" s="79"/>
    </row>
    <row r="98" spans="1:12" x14ac:dyDescent="0.2">
      <c r="A98" s="77"/>
      <c r="B98" s="13">
        <v>27</v>
      </c>
      <c r="D98" s="108" t="s">
        <v>47</v>
      </c>
      <c r="E98" s="108" t="s">
        <v>277</v>
      </c>
      <c r="H98" s="13"/>
      <c r="J98" s="13" t="s">
        <v>276</v>
      </c>
      <c r="L98" s="79"/>
    </row>
    <row r="99" spans="1:12" x14ac:dyDescent="0.2">
      <c r="A99" s="77"/>
      <c r="H99" s="13"/>
      <c r="J99" s="13"/>
      <c r="L99" s="79"/>
    </row>
    <row r="100" spans="1:12" x14ac:dyDescent="0.2">
      <c r="A100" s="77"/>
      <c r="B100" s="13">
        <v>28</v>
      </c>
      <c r="D100" s="108">
        <v>1</v>
      </c>
      <c r="E100" s="108" t="s">
        <v>49</v>
      </c>
      <c r="H100" s="13"/>
      <c r="J100" s="13" t="s">
        <v>276</v>
      </c>
      <c r="L100" s="79"/>
    </row>
    <row r="101" spans="1:12" x14ac:dyDescent="0.2">
      <c r="A101" s="77"/>
      <c r="D101" s="108"/>
      <c r="E101" s="108"/>
      <c r="H101" s="13"/>
      <c r="J101" s="13"/>
      <c r="L101" s="79"/>
    </row>
    <row r="102" spans="1:12" x14ac:dyDescent="0.2">
      <c r="A102" s="77"/>
      <c r="D102" s="108"/>
      <c r="E102" s="108"/>
      <c r="H102" s="13"/>
      <c r="J102" s="13"/>
      <c r="L102" s="79"/>
    </row>
    <row r="103" spans="1:12" x14ac:dyDescent="0.2">
      <c r="A103" s="77"/>
      <c r="B103" s="13">
        <v>29</v>
      </c>
      <c r="D103" s="108">
        <v>2</v>
      </c>
      <c r="E103" s="108" t="s">
        <v>50</v>
      </c>
      <c r="J103" s="13" t="s">
        <v>276</v>
      </c>
      <c r="L103" s="79"/>
    </row>
    <row r="104" spans="1:12" x14ac:dyDescent="0.2">
      <c r="A104" s="77"/>
      <c r="L104" s="79"/>
    </row>
    <row r="105" spans="1:12" x14ac:dyDescent="0.2">
      <c r="A105" s="77"/>
      <c r="F105" t="s">
        <v>278</v>
      </c>
      <c r="L105" s="79"/>
    </row>
    <row r="106" spans="1:12" x14ac:dyDescent="0.2">
      <c r="A106" s="77"/>
      <c r="D106" s="357" t="s">
        <v>17</v>
      </c>
      <c r="E106" s="357" t="s">
        <v>155</v>
      </c>
      <c r="F106" s="353" t="s">
        <v>279</v>
      </c>
      <c r="G106" s="354"/>
      <c r="H106" s="355"/>
      <c r="I106" s="353" t="s">
        <v>280</v>
      </c>
      <c r="J106" s="354"/>
      <c r="K106" s="355"/>
      <c r="L106" s="79"/>
    </row>
    <row r="107" spans="1:12" x14ac:dyDescent="0.2">
      <c r="A107" s="77"/>
      <c r="D107" s="358"/>
      <c r="E107" s="358"/>
      <c r="F107" s="113" t="s">
        <v>281</v>
      </c>
      <c r="G107" s="113" t="s">
        <v>282</v>
      </c>
      <c r="H107" s="113" t="s">
        <v>283</v>
      </c>
      <c r="I107" s="113" t="s">
        <v>281</v>
      </c>
      <c r="J107" s="113" t="s">
        <v>282</v>
      </c>
      <c r="K107" s="113" t="s">
        <v>283</v>
      </c>
      <c r="L107" s="79"/>
    </row>
    <row r="108" spans="1:12" x14ac:dyDescent="0.2">
      <c r="A108" s="77"/>
      <c r="B108" s="13">
        <v>30</v>
      </c>
      <c r="D108" s="95"/>
      <c r="E108" t="s">
        <v>51</v>
      </c>
      <c r="F108" s="95"/>
      <c r="G108" s="95"/>
      <c r="H108" s="95"/>
      <c r="I108" s="95"/>
      <c r="J108" s="95"/>
      <c r="K108" s="95"/>
      <c r="L108" s="79"/>
    </row>
    <row r="109" spans="1:12" x14ac:dyDescent="0.2">
      <c r="A109" s="77"/>
      <c r="B109" s="13">
        <v>31</v>
      </c>
      <c r="D109" s="95"/>
      <c r="E109" s="114" t="s">
        <v>52</v>
      </c>
      <c r="F109" s="95"/>
      <c r="G109" s="95"/>
      <c r="H109" s="95"/>
      <c r="I109" s="95"/>
      <c r="J109" s="95"/>
      <c r="K109" s="95"/>
      <c r="L109" s="79"/>
    </row>
    <row r="110" spans="1:12" x14ac:dyDescent="0.2">
      <c r="A110" s="77"/>
      <c r="B110" s="13">
        <v>32</v>
      </c>
      <c r="D110" s="95"/>
      <c r="E110" s="114" t="s">
        <v>284</v>
      </c>
      <c r="F110" s="235">
        <f>Aktivi!F39</f>
        <v>0</v>
      </c>
      <c r="G110" s="95">
        <v>0</v>
      </c>
      <c r="H110" s="235">
        <f>F110-G110</f>
        <v>0</v>
      </c>
      <c r="I110" s="95"/>
      <c r="J110" s="95"/>
      <c r="K110" s="95"/>
      <c r="L110" s="79"/>
    </row>
    <row r="111" spans="1:12" x14ac:dyDescent="0.2">
      <c r="A111" s="77"/>
      <c r="B111" s="13">
        <v>33</v>
      </c>
      <c r="D111" s="94"/>
      <c r="E111" s="114" t="s">
        <v>285</v>
      </c>
      <c r="F111" s="120">
        <f>Aktivi!G36</f>
        <v>62100</v>
      </c>
      <c r="G111" s="120">
        <v>0</v>
      </c>
      <c r="H111" s="120">
        <f>F111-G111</f>
        <v>62100</v>
      </c>
      <c r="I111" s="120">
        <v>0</v>
      </c>
      <c r="J111" s="120"/>
      <c r="K111" s="120">
        <f>Aktivi!G40</f>
        <v>62100</v>
      </c>
      <c r="L111" s="79"/>
    </row>
    <row r="112" spans="1:12" x14ac:dyDescent="0.2">
      <c r="A112" s="77"/>
      <c r="D112" s="94"/>
      <c r="E112" s="94" t="s">
        <v>252</v>
      </c>
      <c r="F112" s="235">
        <f>SUM(F110:F111)</f>
        <v>62100</v>
      </c>
      <c r="G112" s="95">
        <f>SUM(G110:G111)</f>
        <v>0</v>
      </c>
      <c r="H112" s="235">
        <f>SUM(H110:H111)</f>
        <v>62100</v>
      </c>
      <c r="I112" s="94"/>
      <c r="J112" s="94"/>
      <c r="K112" s="94"/>
      <c r="L112" s="79"/>
    </row>
    <row r="113" spans="1:12" x14ac:dyDescent="0.2">
      <c r="A113" s="77"/>
      <c r="B113" s="26"/>
      <c r="C113" s="78"/>
      <c r="D113" s="78"/>
      <c r="E113" s="108"/>
      <c r="F113" s="108"/>
      <c r="G113" s="108"/>
      <c r="H113" s="108"/>
      <c r="I113" s="108"/>
      <c r="J113" s="26"/>
      <c r="K113" s="108"/>
      <c r="L113" s="79"/>
    </row>
    <row r="114" spans="1:12" x14ac:dyDescent="0.2">
      <c r="A114" s="77"/>
      <c r="B114" s="26"/>
      <c r="C114" s="78"/>
      <c r="D114" s="78"/>
      <c r="E114" s="108"/>
      <c r="F114" s="108"/>
      <c r="G114" s="108"/>
      <c r="H114" s="108"/>
      <c r="I114" s="108"/>
      <c r="J114" s="26"/>
      <c r="K114" s="108"/>
      <c r="L114" s="79"/>
    </row>
    <row r="115" spans="1:12" x14ac:dyDescent="0.2">
      <c r="A115" s="77"/>
      <c r="B115" s="13">
        <v>34</v>
      </c>
      <c r="D115" s="108">
        <v>3</v>
      </c>
      <c r="E115" s="108" t="s">
        <v>55</v>
      </c>
      <c r="J115" t="s">
        <v>276</v>
      </c>
      <c r="K115" s="108"/>
      <c r="L115" s="79"/>
    </row>
    <row r="116" spans="1:12" x14ac:dyDescent="0.2">
      <c r="A116" s="77"/>
      <c r="D116" s="108"/>
      <c r="E116" s="108"/>
      <c r="K116" s="108"/>
      <c r="L116" s="79"/>
    </row>
    <row r="117" spans="1:12" x14ac:dyDescent="0.2">
      <c r="A117" s="77"/>
      <c r="B117" s="13">
        <v>35</v>
      </c>
      <c r="C117" s="78"/>
      <c r="D117" s="108">
        <v>4</v>
      </c>
      <c r="E117" s="108" t="s">
        <v>56</v>
      </c>
      <c r="F117" s="78"/>
      <c r="G117" s="78"/>
      <c r="H117" s="78"/>
      <c r="J117" s="78" t="s">
        <v>276</v>
      </c>
      <c r="K117" s="108"/>
      <c r="L117" s="79"/>
    </row>
    <row r="118" spans="1:12" x14ac:dyDescent="0.2">
      <c r="A118" s="77"/>
      <c r="C118" s="78"/>
      <c r="D118" s="108"/>
      <c r="E118" s="108"/>
      <c r="F118" s="78"/>
      <c r="G118" s="78"/>
      <c r="H118" s="78"/>
      <c r="J118" s="78"/>
      <c r="K118" s="108"/>
      <c r="L118" s="79"/>
    </row>
    <row r="119" spans="1:12" ht="15" x14ac:dyDescent="0.2">
      <c r="A119" s="77"/>
      <c r="B119" s="13">
        <v>36</v>
      </c>
      <c r="C119" s="78"/>
      <c r="D119" s="108">
        <v>5</v>
      </c>
      <c r="E119" s="108" t="s">
        <v>57</v>
      </c>
      <c r="F119" s="78"/>
      <c r="G119" s="104"/>
      <c r="H119" s="104"/>
      <c r="J119" s="78" t="s">
        <v>276</v>
      </c>
      <c r="K119" s="108"/>
      <c r="L119" s="79"/>
    </row>
    <row r="120" spans="1:12" ht="15" x14ac:dyDescent="0.2">
      <c r="A120" s="77"/>
      <c r="C120" s="78"/>
      <c r="D120" s="108"/>
      <c r="E120" s="108"/>
      <c r="F120" s="78"/>
      <c r="G120" s="104"/>
      <c r="H120" s="104"/>
      <c r="J120" s="78"/>
      <c r="K120" s="108"/>
      <c r="L120" s="79"/>
    </row>
    <row r="121" spans="1:12" ht="15" x14ac:dyDescent="0.2">
      <c r="A121" s="77"/>
      <c r="B121" s="13">
        <v>37</v>
      </c>
      <c r="C121" s="78"/>
      <c r="D121" s="108">
        <v>6</v>
      </c>
      <c r="E121" s="108" t="s">
        <v>58</v>
      </c>
      <c r="F121" s="104"/>
      <c r="G121" s="104"/>
      <c r="H121" s="104"/>
      <c r="J121" s="78" t="s">
        <v>276</v>
      </c>
      <c r="K121" s="108"/>
      <c r="L121" s="79"/>
    </row>
    <row r="122" spans="1:12" ht="15" x14ac:dyDescent="0.2">
      <c r="A122" s="77"/>
      <c r="C122" s="78"/>
      <c r="D122" s="108"/>
      <c r="E122" s="108"/>
      <c r="F122" s="104"/>
      <c r="G122" s="104"/>
      <c r="H122" s="104"/>
      <c r="I122" s="78"/>
      <c r="J122" s="26"/>
      <c r="K122" s="108"/>
      <c r="L122" s="79"/>
    </row>
    <row r="123" spans="1:12" x14ac:dyDescent="0.2">
      <c r="A123" s="77"/>
      <c r="B123" s="26"/>
      <c r="C123" s="74"/>
      <c r="D123" s="115" t="s">
        <v>23</v>
      </c>
      <c r="E123" s="86" t="s">
        <v>286</v>
      </c>
      <c r="F123" s="86"/>
      <c r="G123" s="74"/>
      <c r="H123" s="74"/>
      <c r="I123" s="78"/>
      <c r="J123" s="26"/>
      <c r="K123" s="108"/>
      <c r="L123" s="79"/>
    </row>
    <row r="124" spans="1:12" x14ac:dyDescent="0.2">
      <c r="A124" s="77"/>
      <c r="B124" s="26"/>
      <c r="C124" s="74"/>
      <c r="D124" s="115"/>
      <c r="E124" s="86"/>
      <c r="F124" s="86"/>
      <c r="G124" s="74"/>
      <c r="H124" s="74"/>
      <c r="I124" s="78"/>
      <c r="J124" s="26"/>
      <c r="K124" s="108"/>
      <c r="L124" s="79"/>
    </row>
    <row r="125" spans="1:12" x14ac:dyDescent="0.2">
      <c r="A125" s="77"/>
      <c r="B125" s="26">
        <v>40</v>
      </c>
      <c r="C125" s="74"/>
      <c r="D125" s="85">
        <v>1</v>
      </c>
      <c r="E125" s="110" t="s">
        <v>62</v>
      </c>
      <c r="F125" s="91"/>
      <c r="G125" s="116"/>
      <c r="H125" s="116"/>
      <c r="J125" s="78" t="s">
        <v>276</v>
      </c>
      <c r="K125" s="108"/>
      <c r="L125" s="79"/>
    </row>
    <row r="126" spans="1:12" x14ac:dyDescent="0.2">
      <c r="A126" s="77"/>
      <c r="B126" s="26"/>
      <c r="C126" s="74"/>
      <c r="D126" s="85"/>
      <c r="E126" s="110"/>
      <c r="F126" s="91"/>
      <c r="G126" s="116"/>
      <c r="H126" s="116"/>
      <c r="J126" s="78"/>
      <c r="K126" s="108"/>
      <c r="L126" s="79"/>
    </row>
    <row r="127" spans="1:12" x14ac:dyDescent="0.2">
      <c r="A127" s="68"/>
      <c r="B127" s="26">
        <v>41</v>
      </c>
      <c r="C127" s="74"/>
      <c r="D127" s="85">
        <v>2</v>
      </c>
      <c r="E127" s="110" t="s">
        <v>63</v>
      </c>
      <c r="F127" s="91"/>
      <c r="G127" s="74"/>
      <c r="H127" s="74"/>
      <c r="J127" s="78" t="s">
        <v>276</v>
      </c>
      <c r="L127" s="69"/>
    </row>
    <row r="128" spans="1:12" x14ac:dyDescent="0.2">
      <c r="A128" s="68"/>
      <c r="B128" s="26"/>
      <c r="C128" s="74"/>
      <c r="D128" s="85"/>
      <c r="E128" s="110"/>
      <c r="F128" s="91"/>
      <c r="G128" s="74"/>
      <c r="H128" s="74"/>
      <c r="J128" s="78"/>
      <c r="L128" s="69"/>
    </row>
    <row r="129" spans="1:12" x14ac:dyDescent="0.2">
      <c r="A129" s="68"/>
      <c r="B129" s="26">
        <v>42</v>
      </c>
      <c r="C129" s="74"/>
      <c r="D129" s="101" t="s">
        <v>26</v>
      </c>
      <c r="E129" s="102" t="s">
        <v>64</v>
      </c>
      <c r="F129" s="74"/>
      <c r="G129" s="74"/>
      <c r="H129" s="74"/>
      <c r="J129" s="78" t="s">
        <v>276</v>
      </c>
      <c r="L129" s="69"/>
    </row>
    <row r="130" spans="1:12" x14ac:dyDescent="0.2">
      <c r="A130" s="68"/>
      <c r="B130" s="26"/>
      <c r="C130" s="74"/>
      <c r="D130" s="101"/>
      <c r="E130" s="102"/>
      <c r="F130" s="74"/>
      <c r="G130" s="74"/>
      <c r="H130" s="74"/>
      <c r="J130" s="78"/>
      <c r="L130" s="69"/>
    </row>
    <row r="131" spans="1:12" x14ac:dyDescent="0.2">
      <c r="A131" s="68"/>
      <c r="B131" s="26">
        <v>43</v>
      </c>
      <c r="C131" s="74"/>
      <c r="D131" s="101" t="s">
        <v>26</v>
      </c>
      <c r="E131" s="102" t="s">
        <v>65</v>
      </c>
      <c r="F131" s="74"/>
      <c r="G131" s="74"/>
      <c r="H131" s="74"/>
      <c r="J131" s="78" t="s">
        <v>276</v>
      </c>
      <c r="L131" s="69"/>
    </row>
    <row r="132" spans="1:12" x14ac:dyDescent="0.2">
      <c r="A132" s="68"/>
      <c r="B132" s="26"/>
      <c r="C132" s="74"/>
      <c r="D132" s="101"/>
      <c r="E132" s="102"/>
      <c r="F132" s="74"/>
      <c r="G132" s="74"/>
      <c r="H132" s="74"/>
      <c r="J132" s="78"/>
      <c r="L132" s="69"/>
    </row>
    <row r="133" spans="1:12" x14ac:dyDescent="0.2">
      <c r="A133" s="68"/>
      <c r="B133" s="26">
        <v>44</v>
      </c>
      <c r="C133" s="74"/>
      <c r="D133" s="85">
        <v>3</v>
      </c>
      <c r="E133" s="110" t="s">
        <v>66</v>
      </c>
      <c r="F133" s="91"/>
      <c r="G133" s="74"/>
      <c r="H133" s="74"/>
      <c r="J133" s="78" t="s">
        <v>276</v>
      </c>
      <c r="L133" s="69"/>
    </row>
    <row r="134" spans="1:12" x14ac:dyDescent="0.2">
      <c r="A134" s="68"/>
      <c r="B134" s="26"/>
      <c r="C134" s="74"/>
      <c r="D134" s="85"/>
      <c r="E134" s="110"/>
      <c r="F134" s="91"/>
      <c r="G134" s="74"/>
      <c r="H134" s="74"/>
      <c r="J134" s="78"/>
      <c r="L134" s="69"/>
    </row>
    <row r="135" spans="1:12" x14ac:dyDescent="0.2">
      <c r="A135" s="68"/>
      <c r="B135" s="26">
        <v>45</v>
      </c>
      <c r="C135" s="74"/>
      <c r="D135" s="101" t="s">
        <v>26</v>
      </c>
      <c r="E135" s="102" t="s">
        <v>67</v>
      </c>
      <c r="F135" s="74"/>
      <c r="G135" s="74"/>
      <c r="H135" s="74"/>
      <c r="J135" s="13" t="s">
        <v>11</v>
      </c>
      <c r="K135" s="121">
        <f>+Pasivi!F14</f>
        <v>4222930</v>
      </c>
      <c r="L135" s="69"/>
    </row>
    <row r="136" spans="1:12" x14ac:dyDescent="0.2">
      <c r="A136" s="68"/>
      <c r="B136" s="26"/>
      <c r="C136" s="74"/>
      <c r="D136" s="101"/>
      <c r="E136" s="356" t="s">
        <v>258</v>
      </c>
      <c r="F136" s="356"/>
      <c r="H136" s="13" t="s">
        <v>17</v>
      </c>
      <c r="L136" s="69"/>
    </row>
    <row r="137" spans="1:12" x14ac:dyDescent="0.2">
      <c r="A137" s="68"/>
      <c r="B137" s="26"/>
      <c r="C137" s="74"/>
      <c r="D137" s="101"/>
      <c r="E137" s="356" t="s">
        <v>259</v>
      </c>
      <c r="F137" s="356"/>
      <c r="H137" s="13" t="s">
        <v>17</v>
      </c>
      <c r="I137" s="103"/>
      <c r="J137" s="13" t="s">
        <v>11</v>
      </c>
      <c r="K137" s="103"/>
      <c r="L137" s="69"/>
    </row>
    <row r="138" spans="1:12" x14ac:dyDescent="0.2">
      <c r="A138" s="68"/>
      <c r="B138" s="26"/>
      <c r="C138" s="74"/>
      <c r="D138" s="101"/>
      <c r="E138" t="s">
        <v>260</v>
      </c>
      <c r="H138" s="13" t="s">
        <v>17</v>
      </c>
      <c r="I138" s="103"/>
      <c r="J138" s="13" t="s">
        <v>11</v>
      </c>
      <c r="K138" s="103"/>
      <c r="L138" s="69"/>
    </row>
    <row r="139" spans="1:12" x14ac:dyDescent="0.2">
      <c r="A139" s="68"/>
      <c r="B139" s="26"/>
      <c r="C139" s="74"/>
      <c r="D139" s="101"/>
      <c r="E139" t="s">
        <v>261</v>
      </c>
      <c r="H139" s="13" t="s">
        <v>17</v>
      </c>
      <c r="I139" s="103"/>
      <c r="J139" s="13" t="s">
        <v>11</v>
      </c>
      <c r="K139" s="103"/>
      <c r="L139" s="69"/>
    </row>
    <row r="140" spans="1:12" x14ac:dyDescent="0.2">
      <c r="A140" s="68"/>
      <c r="B140" s="26"/>
      <c r="C140" s="74"/>
      <c r="D140" s="101"/>
      <c r="E140" t="s">
        <v>262</v>
      </c>
      <c r="H140" s="13" t="s">
        <v>17</v>
      </c>
      <c r="I140" s="103"/>
      <c r="J140" s="13" t="s">
        <v>11</v>
      </c>
      <c r="K140" s="103"/>
      <c r="L140" s="69"/>
    </row>
    <row r="141" spans="1:12" x14ac:dyDescent="0.2">
      <c r="A141" s="68"/>
      <c r="B141" s="26"/>
      <c r="C141" s="74"/>
      <c r="D141" s="101"/>
      <c r="E141" t="s">
        <v>263</v>
      </c>
      <c r="H141" s="13" t="s">
        <v>17</v>
      </c>
      <c r="I141" s="103"/>
      <c r="J141" s="13" t="s">
        <v>11</v>
      </c>
      <c r="K141" s="103"/>
      <c r="L141" s="69"/>
    </row>
    <row r="142" spans="1:12" x14ac:dyDescent="0.2">
      <c r="A142" s="68"/>
      <c r="B142" s="26"/>
      <c r="C142" s="74"/>
      <c r="D142" s="101"/>
      <c r="E142" s="356" t="s">
        <v>264</v>
      </c>
      <c r="F142" s="356"/>
      <c r="H142" s="13" t="s">
        <v>17</v>
      </c>
      <c r="I142" s="103"/>
      <c r="J142" s="13" t="s">
        <v>11</v>
      </c>
      <c r="K142" s="103"/>
      <c r="L142" s="69"/>
    </row>
    <row r="143" spans="1:12" x14ac:dyDescent="0.2">
      <c r="A143" s="68"/>
      <c r="B143" s="26"/>
      <c r="C143" s="74"/>
      <c r="D143" s="101"/>
      <c r="E143" t="s">
        <v>287</v>
      </c>
      <c r="H143" s="13" t="s">
        <v>17</v>
      </c>
      <c r="I143" s="103"/>
      <c r="J143" s="13" t="s">
        <v>11</v>
      </c>
      <c r="K143" s="103"/>
      <c r="L143" s="69"/>
    </row>
    <row r="144" spans="1:12" x14ac:dyDescent="0.2">
      <c r="A144" s="68"/>
      <c r="B144" s="26"/>
      <c r="C144" s="74"/>
      <c r="D144" s="101"/>
      <c r="E144" t="s">
        <v>266</v>
      </c>
      <c r="H144" s="13" t="s">
        <v>17</v>
      </c>
      <c r="I144" s="103"/>
      <c r="J144" s="13" t="s">
        <v>11</v>
      </c>
      <c r="K144" s="103"/>
      <c r="L144" s="69"/>
    </row>
    <row r="145" spans="1:12" x14ac:dyDescent="0.2">
      <c r="A145" s="68"/>
      <c r="B145" s="26"/>
      <c r="C145" s="74"/>
      <c r="D145" s="101"/>
      <c r="E145" s="102"/>
      <c r="F145" s="74"/>
      <c r="G145" s="74"/>
      <c r="H145" s="74"/>
      <c r="J145" s="78"/>
      <c r="L145" s="69"/>
    </row>
    <row r="146" spans="1:12" x14ac:dyDescent="0.2">
      <c r="A146" s="68"/>
      <c r="B146" s="26">
        <v>46</v>
      </c>
      <c r="C146" s="74"/>
      <c r="D146" s="101" t="s">
        <v>26</v>
      </c>
      <c r="E146" s="102" t="s">
        <v>68</v>
      </c>
      <c r="F146" s="74"/>
      <c r="G146" s="74"/>
      <c r="H146" s="74"/>
      <c r="J146" s="13" t="s">
        <v>11</v>
      </c>
      <c r="K146" s="14">
        <f>+Pasivi!F15</f>
        <v>0</v>
      </c>
      <c r="L146" s="69"/>
    </row>
    <row r="147" spans="1:12" x14ac:dyDescent="0.2">
      <c r="A147" s="68"/>
      <c r="B147" s="26"/>
      <c r="C147" s="74"/>
      <c r="D147" s="101"/>
      <c r="E147" s="102"/>
      <c r="F147" s="74"/>
      <c r="G147" s="74"/>
      <c r="H147" s="74"/>
      <c r="J147" s="13"/>
      <c r="L147" s="69"/>
    </row>
    <row r="148" spans="1:12" x14ac:dyDescent="0.2">
      <c r="A148" s="68"/>
      <c r="B148" s="26">
        <v>47</v>
      </c>
      <c r="C148" s="74"/>
      <c r="D148" s="101" t="s">
        <v>26</v>
      </c>
      <c r="E148" s="102" t="s">
        <v>69</v>
      </c>
      <c r="F148" s="74"/>
      <c r="G148" s="74"/>
      <c r="H148" s="74"/>
      <c r="J148" s="13" t="s">
        <v>11</v>
      </c>
      <c r="K148" s="14">
        <f>+Pasivi!F16</f>
        <v>8940</v>
      </c>
      <c r="L148" s="69"/>
    </row>
    <row r="149" spans="1:12" x14ac:dyDescent="0.2">
      <c r="A149" s="68"/>
      <c r="B149" s="26"/>
      <c r="C149" s="74"/>
      <c r="D149" s="101"/>
      <c r="E149" s="102"/>
      <c r="F149" s="74"/>
      <c r="G149" s="74"/>
      <c r="H149" s="74"/>
      <c r="J149" s="78"/>
      <c r="L149" s="69"/>
    </row>
    <row r="150" spans="1:12" x14ac:dyDescent="0.2">
      <c r="A150" s="68"/>
      <c r="B150" s="26">
        <v>48</v>
      </c>
      <c r="C150" s="74"/>
      <c r="D150" s="101" t="s">
        <v>26</v>
      </c>
      <c r="E150" s="102" t="s">
        <v>70</v>
      </c>
      <c r="F150" s="74"/>
      <c r="G150" s="74"/>
      <c r="H150" s="74"/>
      <c r="J150" s="13" t="s">
        <v>11</v>
      </c>
      <c r="K150" s="14">
        <f>+Pasivi!F17</f>
        <v>0</v>
      </c>
      <c r="L150" s="69"/>
    </row>
    <row r="151" spans="1:12" x14ac:dyDescent="0.2">
      <c r="A151" s="68"/>
      <c r="B151" s="26"/>
      <c r="C151" s="74"/>
      <c r="D151" s="101"/>
      <c r="E151" s="102"/>
      <c r="F151" s="74"/>
      <c r="G151" s="74"/>
      <c r="H151" s="74"/>
      <c r="J151" s="78"/>
      <c r="L151" s="69"/>
    </row>
    <row r="152" spans="1:12" x14ac:dyDescent="0.2">
      <c r="A152" s="68"/>
      <c r="B152" s="26">
        <v>49</v>
      </c>
      <c r="C152" s="74"/>
      <c r="D152" s="101" t="s">
        <v>26</v>
      </c>
      <c r="E152" s="102" t="s">
        <v>515</v>
      </c>
      <c r="F152" s="74"/>
      <c r="G152" s="74"/>
      <c r="H152" s="74"/>
      <c r="J152" s="78" t="s">
        <v>276</v>
      </c>
      <c r="K152">
        <v>11490</v>
      </c>
      <c r="L152" s="69"/>
    </row>
    <row r="153" spans="1:12" x14ac:dyDescent="0.2">
      <c r="A153" s="68"/>
      <c r="B153" s="26"/>
      <c r="C153" s="74"/>
      <c r="D153" s="101"/>
      <c r="E153" s="102"/>
      <c r="F153" s="74"/>
      <c r="G153" s="74"/>
      <c r="H153" s="74"/>
      <c r="J153" s="78"/>
      <c r="L153" s="69"/>
    </row>
    <row r="154" spans="1:12" x14ac:dyDescent="0.2">
      <c r="A154" s="68"/>
      <c r="B154" s="26">
        <v>50</v>
      </c>
      <c r="C154" s="74"/>
      <c r="D154" s="101" t="s">
        <v>26</v>
      </c>
      <c r="E154" s="102" t="s">
        <v>71</v>
      </c>
      <c r="F154" s="74"/>
      <c r="G154" s="74"/>
      <c r="H154" s="74"/>
      <c r="J154" s="13" t="s">
        <v>11</v>
      </c>
      <c r="K154" s="14">
        <f>+Pasivi!F19</f>
        <v>0</v>
      </c>
      <c r="L154" s="69"/>
    </row>
    <row r="155" spans="1:12" x14ac:dyDescent="0.2">
      <c r="A155" s="68"/>
      <c r="B155" s="26"/>
      <c r="C155" s="74"/>
      <c r="D155" s="101"/>
      <c r="E155" s="102"/>
      <c r="F155" s="74"/>
      <c r="G155" s="74"/>
      <c r="H155" s="74"/>
      <c r="J155" s="78"/>
      <c r="L155" s="69"/>
    </row>
    <row r="156" spans="1:12" x14ac:dyDescent="0.2">
      <c r="A156" s="68"/>
      <c r="B156" s="26">
        <v>51</v>
      </c>
      <c r="C156" s="74"/>
      <c r="D156" s="101" t="s">
        <v>26</v>
      </c>
      <c r="E156" s="102" t="s">
        <v>72</v>
      </c>
      <c r="F156" s="74"/>
      <c r="G156" s="74"/>
      <c r="H156" s="74"/>
      <c r="J156" s="78" t="s">
        <v>276</v>
      </c>
      <c r="L156" s="69"/>
    </row>
    <row r="157" spans="1:12" x14ac:dyDescent="0.2">
      <c r="A157" s="68"/>
      <c r="B157" s="26"/>
      <c r="C157" s="74"/>
      <c r="D157" s="101"/>
      <c r="E157" s="102"/>
      <c r="F157" s="74"/>
      <c r="G157" s="74"/>
      <c r="H157" s="74"/>
      <c r="J157" s="78"/>
      <c r="L157" s="69"/>
    </row>
    <row r="158" spans="1:12" x14ac:dyDescent="0.2">
      <c r="A158" s="68"/>
      <c r="B158" s="26">
        <v>52</v>
      </c>
      <c r="C158" s="74"/>
      <c r="D158" s="101" t="s">
        <v>26</v>
      </c>
      <c r="E158" s="102" t="s">
        <v>35</v>
      </c>
      <c r="F158" s="74"/>
      <c r="G158" s="74"/>
      <c r="H158" s="74"/>
      <c r="J158" s="13" t="s">
        <v>11</v>
      </c>
      <c r="K158" s="14">
        <f>+Pasivi!F21</f>
        <v>84225</v>
      </c>
      <c r="L158" s="69"/>
    </row>
    <row r="159" spans="1:12" x14ac:dyDescent="0.2">
      <c r="A159" s="68"/>
      <c r="B159" s="26"/>
      <c r="C159" s="74"/>
      <c r="D159" s="101"/>
      <c r="E159" s="102"/>
      <c r="F159" s="74"/>
      <c r="G159" s="74"/>
      <c r="H159" s="74"/>
      <c r="J159" s="78"/>
      <c r="L159" s="69"/>
    </row>
    <row r="160" spans="1:12" x14ac:dyDescent="0.2">
      <c r="A160" s="68"/>
      <c r="B160" s="26">
        <v>53</v>
      </c>
      <c r="C160" s="74"/>
      <c r="D160" s="101" t="s">
        <v>26</v>
      </c>
      <c r="E160" s="102" t="s">
        <v>73</v>
      </c>
      <c r="F160" s="74"/>
      <c r="G160" s="74"/>
      <c r="H160" s="74"/>
      <c r="J160" s="78" t="s">
        <v>276</v>
      </c>
      <c r="L160" s="69"/>
    </row>
    <row r="161" spans="1:12" x14ac:dyDescent="0.2">
      <c r="A161" s="68"/>
      <c r="B161" s="26"/>
      <c r="C161" s="74"/>
      <c r="D161" s="101"/>
      <c r="E161" s="102"/>
      <c r="F161" s="74"/>
      <c r="G161" s="74"/>
      <c r="H161" s="74"/>
      <c r="J161" s="78"/>
      <c r="L161" s="69"/>
    </row>
    <row r="162" spans="1:12" x14ac:dyDescent="0.2">
      <c r="A162" s="68"/>
      <c r="B162" s="26">
        <v>54</v>
      </c>
      <c r="C162" s="74"/>
      <c r="D162" s="101" t="s">
        <v>26</v>
      </c>
      <c r="E162" s="102" t="s">
        <v>74</v>
      </c>
      <c r="F162" s="74"/>
      <c r="G162" s="74"/>
      <c r="H162" s="74"/>
      <c r="J162" s="13" t="s">
        <v>11</v>
      </c>
      <c r="L162" s="69"/>
    </row>
    <row r="163" spans="1:12" x14ac:dyDescent="0.2">
      <c r="A163" s="68"/>
      <c r="B163" s="26"/>
      <c r="C163" s="74"/>
      <c r="D163" s="101"/>
      <c r="E163" s="102" t="s">
        <v>483</v>
      </c>
      <c r="F163" s="74"/>
      <c r="G163" s="74"/>
      <c r="H163" s="74"/>
      <c r="J163" s="78"/>
      <c r="K163" s="14">
        <f>+Pasivi!F23</f>
        <v>0</v>
      </c>
      <c r="L163" s="69"/>
    </row>
    <row r="164" spans="1:12" x14ac:dyDescent="0.2">
      <c r="A164" s="68"/>
      <c r="B164" s="26">
        <v>55</v>
      </c>
      <c r="C164" s="74"/>
      <c r="D164" s="85">
        <v>4</v>
      </c>
      <c r="E164" s="110" t="s">
        <v>75</v>
      </c>
      <c r="F164" s="91"/>
      <c r="G164" s="74"/>
      <c r="H164" s="74"/>
      <c r="J164" s="78" t="s">
        <v>276</v>
      </c>
      <c r="L164" s="69"/>
    </row>
    <row r="165" spans="1:12" x14ac:dyDescent="0.2">
      <c r="A165" s="68"/>
      <c r="B165" s="26"/>
      <c r="C165" s="74"/>
      <c r="D165" s="85"/>
      <c r="E165" s="110"/>
      <c r="F165" s="91"/>
      <c r="G165" s="74"/>
      <c r="H165" s="74"/>
      <c r="J165" s="78"/>
      <c r="L165" s="69"/>
    </row>
    <row r="166" spans="1:12" x14ac:dyDescent="0.2">
      <c r="A166" s="68"/>
      <c r="B166" s="26">
        <v>56</v>
      </c>
      <c r="C166" s="74"/>
      <c r="D166" s="85">
        <v>5</v>
      </c>
      <c r="E166" s="110" t="s">
        <v>76</v>
      </c>
      <c r="F166" s="91"/>
      <c r="G166" s="74"/>
      <c r="H166" s="74"/>
      <c r="J166" s="78" t="s">
        <v>276</v>
      </c>
      <c r="L166" s="69"/>
    </row>
    <row r="167" spans="1:12" x14ac:dyDescent="0.2">
      <c r="A167" s="68"/>
      <c r="B167" s="26"/>
      <c r="C167" s="74"/>
      <c r="D167" s="85"/>
      <c r="E167" s="110"/>
      <c r="F167" s="91"/>
      <c r="G167" s="74"/>
      <c r="H167" s="74"/>
      <c r="J167" s="78"/>
      <c r="L167" s="69"/>
    </row>
    <row r="168" spans="1:12" x14ac:dyDescent="0.2">
      <c r="A168" s="68"/>
      <c r="B168" s="26"/>
      <c r="C168" s="74"/>
      <c r="D168" s="116" t="s">
        <v>47</v>
      </c>
      <c r="E168" s="86" t="s">
        <v>288</v>
      </c>
      <c r="F168" s="86"/>
      <c r="G168" s="74"/>
      <c r="H168" s="74"/>
      <c r="J168" s="78" t="s">
        <v>276</v>
      </c>
      <c r="L168" s="69"/>
    </row>
    <row r="169" spans="1:12" x14ac:dyDescent="0.2">
      <c r="A169" s="68"/>
      <c r="B169" s="26"/>
      <c r="C169" s="74"/>
      <c r="D169" s="116"/>
      <c r="E169" s="86"/>
      <c r="F169" s="86"/>
      <c r="G169" s="74"/>
      <c r="H169" s="74"/>
      <c r="J169" s="78"/>
      <c r="L169" s="69"/>
    </row>
    <row r="170" spans="1:12" x14ac:dyDescent="0.2">
      <c r="A170" s="68"/>
      <c r="B170" s="26">
        <v>58</v>
      </c>
      <c r="C170" s="74"/>
      <c r="D170" s="85">
        <v>1</v>
      </c>
      <c r="E170" s="110" t="s">
        <v>78</v>
      </c>
      <c r="F170" s="86"/>
      <c r="G170" s="74"/>
      <c r="H170" s="74"/>
      <c r="J170" s="78" t="s">
        <v>276</v>
      </c>
      <c r="L170" s="69"/>
    </row>
    <row r="171" spans="1:12" x14ac:dyDescent="0.2">
      <c r="A171" s="68"/>
      <c r="B171" s="26"/>
      <c r="C171" s="74"/>
      <c r="D171" s="85"/>
      <c r="E171" s="110"/>
      <c r="F171" s="86"/>
      <c r="G171" s="74"/>
      <c r="H171" s="74"/>
      <c r="J171" s="78"/>
      <c r="L171" s="69"/>
    </row>
    <row r="172" spans="1:12" x14ac:dyDescent="0.2">
      <c r="A172" s="68"/>
      <c r="B172" s="26">
        <v>59</v>
      </c>
      <c r="C172" s="74"/>
      <c r="D172" s="101" t="s">
        <v>26</v>
      </c>
      <c r="E172" s="102" t="s">
        <v>79</v>
      </c>
      <c r="F172" s="74"/>
      <c r="G172" s="74"/>
      <c r="H172" s="74"/>
      <c r="J172" s="78" t="s">
        <v>276</v>
      </c>
      <c r="L172" s="69"/>
    </row>
    <row r="173" spans="1:12" x14ac:dyDescent="0.2">
      <c r="A173" s="68"/>
      <c r="B173" s="26"/>
      <c r="C173" s="74"/>
      <c r="D173" s="101"/>
      <c r="E173" s="102"/>
      <c r="F173" s="74"/>
      <c r="G173" s="74"/>
      <c r="H173" s="74"/>
      <c r="J173" s="78"/>
      <c r="L173" s="69"/>
    </row>
    <row r="174" spans="1:12" x14ac:dyDescent="0.2">
      <c r="A174" s="68"/>
      <c r="B174" s="26">
        <v>60</v>
      </c>
      <c r="C174" s="74"/>
      <c r="D174" s="101" t="s">
        <v>26</v>
      </c>
      <c r="E174" s="102" t="s">
        <v>80</v>
      </c>
      <c r="F174" s="74"/>
      <c r="G174" s="74"/>
      <c r="H174" s="74"/>
      <c r="J174" s="78" t="s">
        <v>276</v>
      </c>
      <c r="L174" s="69"/>
    </row>
    <row r="175" spans="1:12" x14ac:dyDescent="0.2">
      <c r="A175" s="68"/>
      <c r="B175" s="26"/>
      <c r="C175" s="74"/>
      <c r="D175" s="101"/>
      <c r="E175" s="102"/>
      <c r="F175" s="74"/>
      <c r="G175" s="74"/>
      <c r="H175" s="74"/>
      <c r="J175" s="78"/>
      <c r="L175" s="69"/>
    </row>
    <row r="176" spans="1:12" x14ac:dyDescent="0.2">
      <c r="A176" s="68"/>
      <c r="B176" s="26">
        <v>61</v>
      </c>
      <c r="C176" s="74"/>
      <c r="D176" s="85">
        <v>2</v>
      </c>
      <c r="E176" s="110" t="s">
        <v>81</v>
      </c>
      <c r="F176" s="91"/>
      <c r="G176" s="74"/>
      <c r="H176" s="74"/>
      <c r="J176" s="78" t="s">
        <v>276</v>
      </c>
      <c r="L176" s="69"/>
    </row>
    <row r="177" spans="1:12" x14ac:dyDescent="0.2">
      <c r="A177" s="68"/>
      <c r="B177" s="26"/>
      <c r="C177" s="74"/>
      <c r="D177" s="85"/>
      <c r="E177" s="110"/>
      <c r="F177" s="91"/>
      <c r="G177" s="74"/>
      <c r="H177" s="74"/>
      <c r="J177" s="78"/>
      <c r="L177" s="69"/>
    </row>
    <row r="178" spans="1:12" x14ac:dyDescent="0.2">
      <c r="A178" s="68"/>
      <c r="B178" s="26">
        <v>62</v>
      </c>
      <c r="C178" s="74"/>
      <c r="D178" s="85">
        <v>3</v>
      </c>
      <c r="E178" s="110" t="s">
        <v>75</v>
      </c>
      <c r="F178" s="91"/>
      <c r="G178" s="74"/>
      <c r="H178" s="74"/>
      <c r="J178" s="78" t="s">
        <v>276</v>
      </c>
      <c r="L178" s="69"/>
    </row>
    <row r="179" spans="1:12" x14ac:dyDescent="0.2">
      <c r="A179" s="68"/>
      <c r="B179" s="26"/>
      <c r="C179" s="74"/>
      <c r="D179" s="85"/>
      <c r="E179" s="110"/>
      <c r="F179" s="91"/>
      <c r="G179" s="74"/>
      <c r="H179" s="74"/>
      <c r="J179" s="78"/>
      <c r="L179" s="69"/>
    </row>
    <row r="180" spans="1:12" x14ac:dyDescent="0.2">
      <c r="A180" s="68"/>
      <c r="B180" s="26">
        <v>63</v>
      </c>
      <c r="C180" s="74"/>
      <c r="D180" s="85">
        <v>4</v>
      </c>
      <c r="E180" s="110" t="s">
        <v>82</v>
      </c>
      <c r="F180" s="91"/>
      <c r="G180" s="74"/>
      <c r="H180" s="74"/>
      <c r="J180" s="78" t="s">
        <v>481</v>
      </c>
      <c r="K180" s="14">
        <f>Pasivi!F32</f>
        <v>0</v>
      </c>
      <c r="L180" s="69"/>
    </row>
    <row r="181" spans="1:12" x14ac:dyDescent="0.2">
      <c r="A181" s="68"/>
      <c r="B181" s="26"/>
      <c r="C181" s="74"/>
      <c r="D181" s="85"/>
      <c r="E181" s="110"/>
      <c r="F181" s="91"/>
      <c r="G181" s="74"/>
      <c r="H181" s="74"/>
      <c r="J181" s="78"/>
      <c r="L181" s="69"/>
    </row>
    <row r="182" spans="1:12" x14ac:dyDescent="0.2">
      <c r="A182" s="68"/>
      <c r="B182" s="26"/>
      <c r="C182" s="74"/>
      <c r="D182" s="116" t="s">
        <v>84</v>
      </c>
      <c r="E182" s="86" t="s">
        <v>289</v>
      </c>
      <c r="F182" s="86"/>
      <c r="G182" s="74"/>
      <c r="H182" s="74"/>
      <c r="J182" s="78" t="s">
        <v>276</v>
      </c>
      <c r="L182" s="69"/>
    </row>
    <row r="183" spans="1:12" x14ac:dyDescent="0.2">
      <c r="A183" s="68"/>
      <c r="B183" s="26"/>
      <c r="C183" s="74"/>
      <c r="D183" s="116"/>
      <c r="E183" s="86"/>
      <c r="F183" s="86"/>
      <c r="G183" s="74"/>
      <c r="H183" s="74"/>
      <c r="J183" s="78"/>
      <c r="L183" s="69"/>
    </row>
    <row r="184" spans="1:12" x14ac:dyDescent="0.2">
      <c r="A184" s="68"/>
      <c r="B184" s="26">
        <v>66</v>
      </c>
      <c r="C184" s="74"/>
      <c r="D184" s="85">
        <v>1</v>
      </c>
      <c r="E184" s="110" t="s">
        <v>86</v>
      </c>
      <c r="F184" s="91"/>
      <c r="G184" s="74"/>
      <c r="H184" s="74"/>
      <c r="J184" s="78" t="s">
        <v>276</v>
      </c>
      <c r="L184" s="69"/>
    </row>
    <row r="185" spans="1:12" x14ac:dyDescent="0.2">
      <c r="A185" s="68"/>
      <c r="B185" s="26"/>
      <c r="C185" s="74"/>
      <c r="D185" s="85"/>
      <c r="E185" s="110"/>
      <c r="F185" s="91"/>
      <c r="G185" s="74"/>
      <c r="H185" s="74"/>
      <c r="J185" s="78"/>
      <c r="L185" s="69"/>
    </row>
    <row r="186" spans="1:12" x14ac:dyDescent="0.2">
      <c r="A186" s="68"/>
      <c r="B186" s="26">
        <v>67</v>
      </c>
      <c r="C186" s="74"/>
      <c r="D186" s="85">
        <v>2</v>
      </c>
      <c r="E186" s="110" t="s">
        <v>87</v>
      </c>
      <c r="F186" s="91"/>
      <c r="G186" s="74"/>
      <c r="H186" s="74"/>
      <c r="J186" s="78" t="s">
        <v>276</v>
      </c>
      <c r="L186" s="69"/>
    </row>
    <row r="187" spans="1:12" x14ac:dyDescent="0.2">
      <c r="A187" s="68"/>
      <c r="B187" s="26"/>
      <c r="C187" s="74"/>
      <c r="D187" s="85"/>
      <c r="E187" s="110"/>
      <c r="F187" s="91"/>
      <c r="G187" s="74"/>
      <c r="H187" s="74"/>
      <c r="J187" s="78"/>
      <c r="L187" s="69"/>
    </row>
    <row r="188" spans="1:12" x14ac:dyDescent="0.2">
      <c r="A188" s="68"/>
      <c r="B188" s="26">
        <v>68</v>
      </c>
      <c r="C188" s="74"/>
      <c r="D188" s="85">
        <v>3</v>
      </c>
      <c r="E188" s="110" t="s">
        <v>88</v>
      </c>
      <c r="F188" s="91"/>
      <c r="G188" s="74"/>
      <c r="H188" s="74"/>
      <c r="J188" s="13" t="s">
        <v>11</v>
      </c>
      <c r="K188" s="14">
        <f>+Pasivi!F37</f>
        <v>0</v>
      </c>
      <c r="L188" s="69"/>
    </row>
    <row r="189" spans="1:12" x14ac:dyDescent="0.2">
      <c r="A189" s="68"/>
      <c r="B189" s="26"/>
      <c r="C189" s="74"/>
      <c r="D189" s="85"/>
      <c r="E189" s="110"/>
      <c r="F189" s="91"/>
      <c r="G189" s="74"/>
      <c r="H189" s="74"/>
      <c r="J189" s="78"/>
      <c r="L189" s="69"/>
    </row>
    <row r="190" spans="1:12" x14ac:dyDescent="0.2">
      <c r="A190" s="68"/>
      <c r="B190" s="26">
        <v>69</v>
      </c>
      <c r="C190" s="74"/>
      <c r="D190" s="85">
        <v>4</v>
      </c>
      <c r="E190" s="110" t="s">
        <v>89</v>
      </c>
      <c r="F190" s="91"/>
      <c r="G190" s="74"/>
      <c r="H190" s="74"/>
      <c r="J190" s="78" t="s">
        <v>276</v>
      </c>
      <c r="L190" s="69"/>
    </row>
    <row r="191" spans="1:12" x14ac:dyDescent="0.2">
      <c r="A191" s="68"/>
      <c r="B191" s="26"/>
      <c r="C191" s="74"/>
      <c r="D191" s="85"/>
      <c r="E191" s="110"/>
      <c r="F191" s="91"/>
      <c r="G191" s="74"/>
      <c r="H191" s="74"/>
      <c r="J191" s="78"/>
      <c r="L191" s="69"/>
    </row>
    <row r="192" spans="1:12" x14ac:dyDescent="0.2">
      <c r="A192" s="68"/>
      <c r="B192" s="26">
        <v>70</v>
      </c>
      <c r="C192" s="74"/>
      <c r="D192" s="85">
        <v>5</v>
      </c>
      <c r="E192" s="110" t="s">
        <v>90</v>
      </c>
      <c r="F192" s="91"/>
      <c r="G192" s="74"/>
      <c r="H192" s="74"/>
      <c r="J192" s="78" t="s">
        <v>276</v>
      </c>
      <c r="L192" s="69"/>
    </row>
    <row r="193" spans="1:12" x14ac:dyDescent="0.2">
      <c r="A193" s="68"/>
      <c r="B193" s="26"/>
      <c r="C193" s="74"/>
      <c r="D193" s="85"/>
      <c r="E193" s="110"/>
      <c r="F193" s="91"/>
      <c r="G193" s="74"/>
      <c r="H193" s="74"/>
      <c r="J193" s="78"/>
      <c r="L193" s="69"/>
    </row>
    <row r="194" spans="1:12" x14ac:dyDescent="0.2">
      <c r="A194" s="68"/>
      <c r="B194" s="26">
        <v>71</v>
      </c>
      <c r="C194" s="74"/>
      <c r="D194" s="85">
        <v>6</v>
      </c>
      <c r="E194" s="110" t="s">
        <v>91</v>
      </c>
      <c r="F194" s="91"/>
      <c r="G194" s="74"/>
      <c r="H194" s="74"/>
      <c r="J194" s="13" t="s">
        <v>11</v>
      </c>
      <c r="K194" s="14">
        <f>+Pasivi!F40</f>
        <v>0</v>
      </c>
      <c r="L194" s="69"/>
    </row>
    <row r="195" spans="1:12" x14ac:dyDescent="0.2">
      <c r="A195" s="68"/>
      <c r="B195" s="26"/>
      <c r="C195" s="74"/>
      <c r="D195" s="85"/>
      <c r="E195" s="110"/>
      <c r="F195" s="91"/>
      <c r="G195" s="74"/>
      <c r="H195" s="74"/>
      <c r="J195" s="78"/>
      <c r="L195" s="69"/>
    </row>
    <row r="196" spans="1:12" x14ac:dyDescent="0.2">
      <c r="A196" s="68"/>
      <c r="B196" s="26">
        <v>72</v>
      </c>
      <c r="C196" s="74"/>
      <c r="D196" s="85">
        <v>7</v>
      </c>
      <c r="E196" s="110" t="s">
        <v>92</v>
      </c>
      <c r="F196" s="91"/>
      <c r="G196" s="74"/>
      <c r="H196" s="74"/>
      <c r="J196" s="13" t="s">
        <v>11</v>
      </c>
      <c r="K196" s="14">
        <f>+Pasivi!F41</f>
        <v>0</v>
      </c>
      <c r="L196" s="69"/>
    </row>
    <row r="197" spans="1:12" x14ac:dyDescent="0.2">
      <c r="A197" s="68"/>
      <c r="B197" s="26"/>
      <c r="C197" s="74"/>
      <c r="D197" s="85"/>
      <c r="E197" s="110"/>
      <c r="F197" s="91"/>
      <c r="G197" s="74"/>
      <c r="H197" s="74"/>
      <c r="J197" s="78"/>
      <c r="L197" s="69"/>
    </row>
    <row r="198" spans="1:12" x14ac:dyDescent="0.2">
      <c r="A198" s="68"/>
      <c r="B198" s="26">
        <v>73</v>
      </c>
      <c r="C198" s="74"/>
      <c r="D198" s="85">
        <v>8</v>
      </c>
      <c r="E198" s="110" t="s">
        <v>93</v>
      </c>
      <c r="F198" s="91"/>
      <c r="G198" s="74"/>
      <c r="H198" s="74"/>
      <c r="J198" s="78" t="s">
        <v>276</v>
      </c>
      <c r="K198" s="14">
        <f>Pasivi!F42</f>
        <v>0</v>
      </c>
      <c r="L198" s="69"/>
    </row>
    <row r="199" spans="1:12" x14ac:dyDescent="0.2">
      <c r="A199" s="68"/>
      <c r="B199" s="26"/>
      <c r="C199" s="74"/>
      <c r="D199" s="85"/>
      <c r="E199" s="110"/>
      <c r="F199" s="91"/>
      <c r="G199" s="74"/>
      <c r="H199" s="74"/>
      <c r="J199" s="78"/>
      <c r="L199" s="69"/>
    </row>
    <row r="200" spans="1:12" x14ac:dyDescent="0.2">
      <c r="A200" s="68"/>
      <c r="B200" s="26">
        <v>74</v>
      </c>
      <c r="C200" s="74"/>
      <c r="D200" s="85">
        <v>9</v>
      </c>
      <c r="E200" s="110" t="s">
        <v>94</v>
      </c>
      <c r="F200" s="91"/>
      <c r="G200" s="74"/>
      <c r="H200" s="74"/>
      <c r="J200" s="13" t="s">
        <v>11</v>
      </c>
      <c r="K200" s="14">
        <f>+Pasivi!F43</f>
        <v>-136582.95000000001</v>
      </c>
      <c r="L200" s="69"/>
    </row>
    <row r="201" spans="1:12" x14ac:dyDescent="0.2">
      <c r="A201" s="68"/>
      <c r="B201" s="26"/>
      <c r="C201" s="74"/>
      <c r="D201" s="85"/>
      <c r="E201" s="110"/>
      <c r="F201" s="91"/>
      <c r="G201" s="74"/>
      <c r="H201" s="74"/>
      <c r="J201" s="78"/>
      <c r="L201" s="69"/>
    </row>
    <row r="202" spans="1:12" x14ac:dyDescent="0.2">
      <c r="A202" s="68"/>
      <c r="B202" s="26">
        <v>75</v>
      </c>
      <c r="C202" s="74"/>
      <c r="D202" s="85">
        <v>10</v>
      </c>
      <c r="E202" s="110" t="s">
        <v>95</v>
      </c>
      <c r="F202" s="91"/>
      <c r="G202" s="74"/>
      <c r="H202" s="74"/>
      <c r="J202" s="78"/>
      <c r="K202" s="14">
        <f>Rezultati!E28</f>
        <v>520997</v>
      </c>
      <c r="L202" s="69"/>
    </row>
    <row r="203" spans="1:12" x14ac:dyDescent="0.2">
      <c r="A203" s="68"/>
      <c r="B203" s="26"/>
      <c r="C203" s="74"/>
      <c r="D203" s="85"/>
      <c r="E203" s="110"/>
      <c r="F203" s="91"/>
      <c r="G203" s="74"/>
      <c r="H203" s="74"/>
      <c r="J203" s="78"/>
      <c r="K203" s="14"/>
      <c r="L203" s="69"/>
    </row>
    <row r="204" spans="1:12" x14ac:dyDescent="0.2">
      <c r="A204" s="68"/>
      <c r="L204" s="69"/>
    </row>
    <row r="205" spans="1:12" x14ac:dyDescent="0.2">
      <c r="A205" s="68"/>
      <c r="E205" s="117" t="s">
        <v>290</v>
      </c>
      <c r="F205" t="s">
        <v>291</v>
      </c>
      <c r="J205" s="13" t="s">
        <v>11</v>
      </c>
      <c r="K205" s="14">
        <f>Rezultati!E28</f>
        <v>520997</v>
      </c>
      <c r="L205" s="69"/>
    </row>
    <row r="206" spans="1:12" x14ac:dyDescent="0.2">
      <c r="A206" s="68"/>
      <c r="E206" s="117" t="s">
        <v>290</v>
      </c>
      <c r="F206" t="s">
        <v>292</v>
      </c>
      <c r="J206" s="13" t="s">
        <v>11</v>
      </c>
      <c r="K206" s="103"/>
      <c r="L206" s="69"/>
    </row>
    <row r="207" spans="1:12" x14ac:dyDescent="0.2">
      <c r="A207" s="68"/>
      <c r="E207" s="117" t="s">
        <v>290</v>
      </c>
      <c r="F207" t="s">
        <v>124</v>
      </c>
      <c r="J207" s="13" t="s">
        <v>11</v>
      </c>
      <c r="K207" s="119">
        <f>SUM(K205:K206)</f>
        <v>520997</v>
      </c>
      <c r="L207" s="69"/>
    </row>
    <row r="208" spans="1:12" x14ac:dyDescent="0.2">
      <c r="A208" s="68"/>
      <c r="E208" s="117" t="s">
        <v>290</v>
      </c>
      <c r="F208" t="s">
        <v>293</v>
      </c>
      <c r="J208" s="13" t="s">
        <v>11</v>
      </c>
      <c r="K208" s="119"/>
      <c r="L208" s="69"/>
    </row>
    <row r="209" spans="1:12" x14ac:dyDescent="0.2">
      <c r="A209" s="68"/>
      <c r="L209" s="69"/>
    </row>
    <row r="210" spans="1:12" x14ac:dyDescent="0.2">
      <c r="A210" s="68"/>
      <c r="L210" s="69"/>
    </row>
    <row r="211" spans="1:12" ht="15.75" x14ac:dyDescent="0.2">
      <c r="A211" s="68"/>
      <c r="C211" s="359" t="s">
        <v>294</v>
      </c>
      <c r="D211" s="359"/>
      <c r="E211" s="71" t="s">
        <v>295</v>
      </c>
      <c r="L211" s="69"/>
    </row>
    <row r="212" spans="1:12" x14ac:dyDescent="0.2">
      <c r="A212" s="68"/>
      <c r="L212" s="69"/>
    </row>
    <row r="213" spans="1:12" x14ac:dyDescent="0.2">
      <c r="A213" s="68"/>
      <c r="D213" s="74"/>
      <c r="E213" s="74" t="s">
        <v>296</v>
      </c>
      <c r="L213" s="69"/>
    </row>
    <row r="214" spans="1:12" x14ac:dyDescent="0.2">
      <c r="A214" s="68"/>
      <c r="D214" s="74" t="s">
        <v>297</v>
      </c>
      <c r="E214" s="74"/>
      <c r="L214" s="69"/>
    </row>
    <row r="215" spans="1:12" x14ac:dyDescent="0.2">
      <c r="A215" s="68"/>
      <c r="D215" s="74" t="s">
        <v>298</v>
      </c>
      <c r="L215" s="69"/>
    </row>
    <row r="216" spans="1:12" x14ac:dyDescent="0.2">
      <c r="A216" s="68"/>
      <c r="D216" s="74" t="s">
        <v>299</v>
      </c>
      <c r="E216" s="74"/>
      <c r="L216" s="69"/>
    </row>
    <row r="217" spans="1:12" x14ac:dyDescent="0.2">
      <c r="A217" s="68"/>
      <c r="L217" s="69"/>
    </row>
    <row r="218" spans="1:12" x14ac:dyDescent="0.2">
      <c r="A218" s="68"/>
      <c r="B218" s="108"/>
      <c r="C218" s="108"/>
      <c r="D218" s="108"/>
      <c r="E218" s="108"/>
      <c r="F218" s="108"/>
      <c r="G218" s="108"/>
      <c r="H218" s="108"/>
      <c r="L218" s="69"/>
    </row>
    <row r="219" spans="1:12" ht="15" x14ac:dyDescent="0.2">
      <c r="A219" s="68"/>
      <c r="B219" s="108"/>
      <c r="C219" s="108"/>
      <c r="D219" s="108"/>
      <c r="E219" s="104" t="s">
        <v>521</v>
      </c>
      <c r="F219" s="108"/>
      <c r="G219" s="108"/>
      <c r="H219" s="341" t="s">
        <v>300</v>
      </c>
      <c r="I219" s="341"/>
      <c r="J219" s="341"/>
      <c r="K219" s="341"/>
      <c r="L219" s="69"/>
    </row>
    <row r="220" spans="1:12" x14ac:dyDescent="0.2">
      <c r="A220" s="68"/>
      <c r="B220" s="108"/>
      <c r="C220" s="108"/>
      <c r="D220" s="108"/>
      <c r="F220" s="108"/>
      <c r="G220" s="108"/>
      <c r="H220" s="108"/>
      <c r="L220" s="69"/>
    </row>
    <row r="221" spans="1:12" ht="15" x14ac:dyDescent="0.2">
      <c r="A221" s="68"/>
      <c r="E221" s="78" t="s">
        <v>546</v>
      </c>
      <c r="H221" s="352"/>
      <c r="I221" s="352"/>
      <c r="J221" s="352"/>
      <c r="K221" s="352"/>
      <c r="L221" s="69"/>
    </row>
    <row r="222" spans="1:12" x14ac:dyDescent="0.2">
      <c r="A222" s="68"/>
      <c r="L222" s="69"/>
    </row>
    <row r="223" spans="1:12" x14ac:dyDescent="0.2">
      <c r="A223" s="68"/>
      <c r="L223" s="69"/>
    </row>
    <row r="224" spans="1:12" x14ac:dyDescent="0.2">
      <c r="A224" s="68"/>
      <c r="L224" s="69"/>
    </row>
    <row r="225" spans="1:12" x14ac:dyDescent="0.2">
      <c r="A225" s="68"/>
      <c r="L225" s="69"/>
    </row>
    <row r="226" spans="1:12" x14ac:dyDescent="0.2">
      <c r="A226" s="68"/>
      <c r="L226" s="69"/>
    </row>
    <row r="227" spans="1:12" ht="15" x14ac:dyDescent="0.2">
      <c r="A227" s="68"/>
      <c r="H227" s="118"/>
      <c r="I227" s="118"/>
      <c r="J227" s="118"/>
      <c r="K227" s="118"/>
      <c r="L227" s="69"/>
    </row>
    <row r="228" spans="1:12" x14ac:dyDescent="0.2">
      <c r="A228" s="68"/>
      <c r="L228" s="69"/>
    </row>
    <row r="229" spans="1:12" ht="13.5" thickBot="1" x14ac:dyDescent="0.25">
      <c r="A229" s="125"/>
      <c r="B229" s="123"/>
      <c r="C229" s="122"/>
      <c r="D229" s="122"/>
      <c r="E229" s="122"/>
      <c r="F229" s="122"/>
      <c r="G229" s="122"/>
      <c r="H229" s="122"/>
      <c r="I229" s="122"/>
      <c r="J229" s="122"/>
      <c r="K229" s="122"/>
      <c r="L229" s="124"/>
    </row>
    <row r="230" spans="1:12" ht="13.5" thickTop="1" x14ac:dyDescent="0.2"/>
  </sheetData>
  <mergeCells count="37">
    <mergeCell ref="A4:L4"/>
    <mergeCell ref="C6:D6"/>
    <mergeCell ref="D12:D13"/>
    <mergeCell ref="E12:F13"/>
    <mergeCell ref="G12:G13"/>
    <mergeCell ref="H12:I13"/>
    <mergeCell ref="D23:D24"/>
    <mergeCell ref="E23:I24"/>
    <mergeCell ref="E19:I19"/>
    <mergeCell ref="E14:F14"/>
    <mergeCell ref="H14:I14"/>
    <mergeCell ref="E15:F15"/>
    <mergeCell ref="H15:I15"/>
    <mergeCell ref="E17:F17"/>
    <mergeCell ref="H17:I17"/>
    <mergeCell ref="E18:F18"/>
    <mergeCell ref="E25:I25"/>
    <mergeCell ref="E26:I26"/>
    <mergeCell ref="E27:I27"/>
    <mergeCell ref="E28:I28"/>
    <mergeCell ref="E16:F16"/>
    <mergeCell ref="H16:I16"/>
    <mergeCell ref="H18:I18"/>
    <mergeCell ref="D106:D107"/>
    <mergeCell ref="E106:E107"/>
    <mergeCell ref="F106:H106"/>
    <mergeCell ref="C211:D211"/>
    <mergeCell ref="E37:F37"/>
    <mergeCell ref="E38:F38"/>
    <mergeCell ref="E43:F43"/>
    <mergeCell ref="G49:H49"/>
    <mergeCell ref="H219:K219"/>
    <mergeCell ref="H221:K221"/>
    <mergeCell ref="I106:K106"/>
    <mergeCell ref="E136:F136"/>
    <mergeCell ref="E137:F137"/>
    <mergeCell ref="E142:F142"/>
  </mergeCells>
  <phoneticPr fontId="6" type="noConversion"/>
  <pageMargins left="1.1417322834645669" right="0.35433070866141736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workbookViewId="0">
      <selection activeCell="E38" sqref="E38:H38"/>
    </sheetView>
  </sheetViews>
  <sheetFormatPr defaultRowHeight="12.75" x14ac:dyDescent="0.2"/>
  <cols>
    <col min="1" max="1" width="9.140625" style="78"/>
    <col min="2" max="2" width="5.85546875" style="78" customWidth="1"/>
    <col min="3" max="3" width="15.28515625" style="78" bestFit="1" customWidth="1"/>
    <col min="4" max="4" width="7.5703125" style="78" customWidth="1"/>
    <col min="5" max="5" width="8" style="78" customWidth="1"/>
    <col min="6" max="6" width="8.42578125" style="78" customWidth="1"/>
    <col min="7" max="7" width="8.7109375" style="78" bestFit="1" customWidth="1"/>
    <col min="8" max="8" width="9" style="78" customWidth="1"/>
    <col min="9" max="16384" width="9.140625" style="78"/>
  </cols>
  <sheetData>
    <row r="1" spans="2:9" x14ac:dyDescent="0.2">
      <c r="B1" s="377" t="s">
        <v>510</v>
      </c>
      <c r="C1" s="377"/>
      <c r="D1" s="377"/>
    </row>
    <row r="2" spans="2:9" x14ac:dyDescent="0.2">
      <c r="B2" s="378" t="s">
        <v>526</v>
      </c>
      <c r="C2" s="378"/>
      <c r="D2" s="378"/>
      <c r="E2" s="378"/>
      <c r="F2" s="378"/>
      <c r="G2" s="378"/>
      <c r="H2" s="240"/>
      <c r="I2" s="240"/>
    </row>
    <row r="3" spans="2:9" ht="9" customHeight="1" x14ac:dyDescent="0.2">
      <c r="C3" s="234"/>
      <c r="D3" s="234"/>
      <c r="E3" s="234"/>
      <c r="F3" s="234"/>
      <c r="G3" s="234"/>
      <c r="H3" s="234"/>
      <c r="I3" s="234"/>
    </row>
    <row r="4" spans="2:9" ht="10.5" customHeight="1" x14ac:dyDescent="0.2">
      <c r="B4" s="241"/>
      <c r="C4" s="242"/>
      <c r="D4" s="242"/>
      <c r="E4" s="243" t="s">
        <v>303</v>
      </c>
      <c r="F4" s="242"/>
      <c r="G4" s="242"/>
      <c r="H4" s="243" t="s">
        <v>303</v>
      </c>
      <c r="I4" s="234"/>
    </row>
    <row r="5" spans="2:9" ht="11.25" customHeight="1" x14ac:dyDescent="0.2">
      <c r="B5" s="244" t="s">
        <v>17</v>
      </c>
      <c r="C5" s="245" t="s">
        <v>155</v>
      </c>
      <c r="D5" s="244" t="s">
        <v>304</v>
      </c>
      <c r="E5" s="246"/>
      <c r="F5" s="244" t="s">
        <v>305</v>
      </c>
      <c r="G5" s="244" t="s">
        <v>306</v>
      </c>
      <c r="H5" s="246"/>
    </row>
    <row r="6" spans="2:9" ht="10.5" customHeight="1" x14ac:dyDescent="0.2">
      <c r="B6" s="247"/>
      <c r="C6" s="247"/>
      <c r="D6" s="247"/>
      <c r="E6" s="248" t="s">
        <v>527</v>
      </c>
      <c r="F6" s="247"/>
      <c r="G6" s="247"/>
      <c r="H6" s="248" t="s">
        <v>528</v>
      </c>
    </row>
    <row r="7" spans="2:9" x14ac:dyDescent="0.2">
      <c r="B7" s="249">
        <v>1</v>
      </c>
      <c r="C7" s="250" t="s">
        <v>51</v>
      </c>
      <c r="D7" s="95"/>
      <c r="E7" s="95"/>
      <c r="F7" s="95"/>
      <c r="G7" s="95"/>
      <c r="H7" s="252">
        <v>0</v>
      </c>
    </row>
    <row r="8" spans="2:9" x14ac:dyDescent="0.2">
      <c r="B8" s="249">
        <v>2</v>
      </c>
      <c r="C8" s="250" t="s">
        <v>307</v>
      </c>
      <c r="D8" s="95"/>
      <c r="E8" s="95"/>
      <c r="F8" s="95"/>
      <c r="G8" s="95"/>
      <c r="H8" s="252">
        <v>0</v>
      </c>
    </row>
    <row r="9" spans="2:9" x14ac:dyDescent="0.2">
      <c r="B9" s="249">
        <v>3</v>
      </c>
      <c r="C9" s="250" t="s">
        <v>284</v>
      </c>
      <c r="D9" s="78">
        <v>1</v>
      </c>
      <c r="E9" s="235">
        <f>Aktivi!F39</f>
        <v>0</v>
      </c>
      <c r="F9" s="235">
        <v>0</v>
      </c>
      <c r="G9" s="95"/>
      <c r="H9" s="252">
        <f>E9+F9-G9</f>
        <v>0</v>
      </c>
    </row>
    <row r="10" spans="2:9" x14ac:dyDescent="0.2">
      <c r="B10" s="249">
        <v>4</v>
      </c>
      <c r="C10" s="250" t="s">
        <v>308</v>
      </c>
      <c r="D10" s="95">
        <v>0</v>
      </c>
      <c r="E10" s="95">
        <v>0</v>
      </c>
      <c r="F10" s="95"/>
      <c r="G10" s="95"/>
      <c r="H10" s="252">
        <f>E10-G10</f>
        <v>0</v>
      </c>
    </row>
    <row r="11" spans="2:9" x14ac:dyDescent="0.2">
      <c r="B11" s="249">
        <v>5</v>
      </c>
      <c r="C11" s="250" t="s">
        <v>309</v>
      </c>
      <c r="D11" s="95"/>
      <c r="E11" s="95">
        <v>62100</v>
      </c>
      <c r="F11" s="95"/>
      <c r="G11" s="95"/>
      <c r="H11" s="252">
        <f>E11-G11</f>
        <v>62100</v>
      </c>
    </row>
    <row r="12" spans="2:9" x14ac:dyDescent="0.2">
      <c r="B12" s="249">
        <v>1</v>
      </c>
      <c r="C12" s="250" t="s">
        <v>310</v>
      </c>
      <c r="D12" s="95"/>
      <c r="E12" s="95"/>
      <c r="F12" s="95"/>
      <c r="G12" s="95"/>
      <c r="H12" s="252">
        <v>0</v>
      </c>
    </row>
    <row r="13" spans="2:9" x14ac:dyDescent="0.2">
      <c r="B13" s="249">
        <v>2</v>
      </c>
      <c r="C13" s="251"/>
      <c r="D13" s="95"/>
      <c r="E13" s="95"/>
      <c r="F13" s="95"/>
      <c r="G13" s="95"/>
      <c r="H13" s="252">
        <v>0</v>
      </c>
    </row>
    <row r="14" spans="2:9" x14ac:dyDescent="0.2">
      <c r="B14" s="249">
        <v>3</v>
      </c>
      <c r="C14" s="251"/>
      <c r="D14" s="95"/>
      <c r="E14" s="95"/>
      <c r="F14" s="95"/>
      <c r="G14" s="95"/>
      <c r="H14" s="252">
        <v>0</v>
      </c>
    </row>
    <row r="15" spans="2:9" x14ac:dyDescent="0.2">
      <c r="B15" s="249">
        <v>4</v>
      </c>
      <c r="C15" s="251"/>
      <c r="D15" s="95"/>
      <c r="E15" s="95"/>
      <c r="F15" s="95"/>
      <c r="G15" s="95"/>
      <c r="H15" s="252">
        <v>0</v>
      </c>
    </row>
    <row r="16" spans="2:9" x14ac:dyDescent="0.2">
      <c r="B16" s="251"/>
      <c r="C16" s="253" t="s">
        <v>163</v>
      </c>
      <c r="D16" s="254">
        <v>0</v>
      </c>
      <c r="E16" s="254">
        <f>SUM(E8:E13)</f>
        <v>62100</v>
      </c>
      <c r="F16" s="254">
        <f>SUM(F8:F13)</f>
        <v>0</v>
      </c>
      <c r="G16" s="95">
        <f>SUM(G8:G14)</f>
        <v>0</v>
      </c>
      <c r="H16" s="254">
        <f>SUM(H7:H15)</f>
        <v>62100</v>
      </c>
    </row>
    <row r="17" spans="2:8" ht="10.5" customHeight="1" x14ac:dyDescent="0.2">
      <c r="B17" s="183"/>
      <c r="C17" s="255"/>
      <c r="D17" s="256"/>
      <c r="E17" s="256"/>
      <c r="F17" s="256"/>
      <c r="G17" s="183"/>
      <c r="H17" s="257"/>
    </row>
    <row r="18" spans="2:8" x14ac:dyDescent="0.2">
      <c r="B18" s="378" t="s">
        <v>529</v>
      </c>
      <c r="C18" s="378"/>
      <c r="D18" s="378"/>
      <c r="E18" s="378"/>
      <c r="F18" s="378"/>
      <c r="G18" s="378"/>
    </row>
    <row r="19" spans="2:8" ht="8.25" customHeight="1" x14ac:dyDescent="0.2">
      <c r="B19" s="239"/>
      <c r="C19" s="239"/>
      <c r="D19" s="239"/>
      <c r="E19" s="239"/>
      <c r="F19" s="239"/>
      <c r="G19" s="239"/>
    </row>
    <row r="20" spans="2:8" ht="10.5" customHeight="1" x14ac:dyDescent="0.2">
      <c r="B20" s="258"/>
      <c r="C20" s="258"/>
      <c r="D20" s="258"/>
      <c r="E20" s="259" t="s">
        <v>303</v>
      </c>
      <c r="F20" s="258"/>
      <c r="G20" s="258"/>
      <c r="H20" s="243" t="s">
        <v>303</v>
      </c>
    </row>
    <row r="21" spans="2:8" ht="13.5" customHeight="1" x14ac:dyDescent="0.2">
      <c r="B21" s="260" t="s">
        <v>17</v>
      </c>
      <c r="C21" s="261" t="s">
        <v>155</v>
      </c>
      <c r="D21" s="260" t="s">
        <v>304</v>
      </c>
      <c r="E21" s="262"/>
      <c r="F21" s="260" t="s">
        <v>305</v>
      </c>
      <c r="G21" s="260" t="s">
        <v>306</v>
      </c>
      <c r="H21" s="246"/>
    </row>
    <row r="22" spans="2:8" ht="11.25" customHeight="1" x14ac:dyDescent="0.2">
      <c r="B22" s="263"/>
      <c r="C22" s="263"/>
      <c r="D22" s="263"/>
      <c r="E22" s="248" t="s">
        <v>527</v>
      </c>
      <c r="F22" s="247"/>
      <c r="G22" s="247"/>
      <c r="H22" s="248" t="s">
        <v>528</v>
      </c>
    </row>
    <row r="23" spans="2:8" x14ac:dyDescent="0.2">
      <c r="B23" s="249">
        <v>1</v>
      </c>
      <c r="C23" s="250" t="s">
        <v>51</v>
      </c>
      <c r="D23" s="252"/>
      <c r="E23" s="252">
        <v>0</v>
      </c>
      <c r="F23" s="252">
        <v>0</v>
      </c>
      <c r="G23" s="251"/>
      <c r="H23" s="252">
        <v>0</v>
      </c>
    </row>
    <row r="24" spans="2:8" x14ac:dyDescent="0.2">
      <c r="B24" s="249">
        <v>2</v>
      </c>
      <c r="C24" s="250" t="s">
        <v>307</v>
      </c>
      <c r="D24" s="251"/>
      <c r="E24" s="251"/>
      <c r="F24" s="251"/>
      <c r="G24" s="251"/>
      <c r="H24" s="252">
        <v>0</v>
      </c>
    </row>
    <row r="25" spans="2:8" x14ac:dyDescent="0.2">
      <c r="B25" s="249">
        <v>3</v>
      </c>
      <c r="C25" s="250" t="s">
        <v>311</v>
      </c>
      <c r="D25" s="251"/>
      <c r="E25" s="251"/>
      <c r="F25" s="251">
        <v>0</v>
      </c>
      <c r="G25" s="251"/>
      <c r="H25" s="252">
        <f>E25+F25</f>
        <v>0</v>
      </c>
    </row>
    <row r="26" spans="2:8" x14ac:dyDescent="0.2">
      <c r="B26" s="249">
        <v>4</v>
      </c>
      <c r="C26" s="250" t="s">
        <v>308</v>
      </c>
      <c r="D26" s="251"/>
      <c r="E26" s="235">
        <f ca="1">E10-E42</f>
        <v>0</v>
      </c>
      <c r="F26" s="95">
        <f ca="1">E42*0.2</f>
        <v>0</v>
      </c>
      <c r="G26" s="95"/>
      <c r="H26" s="252">
        <f ca="1">E26+F26</f>
        <v>0</v>
      </c>
    </row>
    <row r="27" spans="2:8" x14ac:dyDescent="0.2">
      <c r="B27" s="249">
        <v>5</v>
      </c>
      <c r="C27" s="250" t="s">
        <v>309</v>
      </c>
      <c r="D27" s="251"/>
      <c r="E27" s="251"/>
      <c r="F27" s="251"/>
      <c r="G27" s="251"/>
      <c r="H27" s="252">
        <v>0</v>
      </c>
    </row>
    <row r="28" spans="2:8" x14ac:dyDescent="0.2">
      <c r="B28" s="249">
        <v>1</v>
      </c>
      <c r="C28" s="250" t="s">
        <v>310</v>
      </c>
      <c r="D28" s="251"/>
      <c r="E28" s="251"/>
      <c r="F28" s="251"/>
      <c r="G28" s="251"/>
      <c r="H28" s="251"/>
    </row>
    <row r="29" spans="2:8" x14ac:dyDescent="0.2">
      <c r="B29" s="249">
        <v>2</v>
      </c>
      <c r="C29" s="251"/>
      <c r="D29" s="251"/>
      <c r="E29" s="251"/>
      <c r="F29" s="251"/>
      <c r="G29" s="251"/>
      <c r="H29" s="252">
        <v>0</v>
      </c>
    </row>
    <row r="30" spans="2:8" x14ac:dyDescent="0.2">
      <c r="B30" s="249">
        <v>3</v>
      </c>
      <c r="C30" s="251"/>
      <c r="D30" s="251"/>
      <c r="E30" s="251"/>
      <c r="F30" s="251"/>
      <c r="G30" s="251"/>
      <c r="H30" s="252">
        <v>0</v>
      </c>
    </row>
    <row r="31" spans="2:8" x14ac:dyDescent="0.2">
      <c r="B31" s="249">
        <v>4</v>
      </c>
      <c r="C31" s="251"/>
      <c r="D31" s="251"/>
      <c r="E31" s="251"/>
      <c r="F31" s="251"/>
      <c r="G31" s="251"/>
      <c r="H31" s="252">
        <v>0</v>
      </c>
    </row>
    <row r="32" spans="2:8" x14ac:dyDescent="0.2">
      <c r="B32" s="251"/>
      <c r="C32" s="253" t="s">
        <v>163</v>
      </c>
      <c r="D32" s="254">
        <v>0</v>
      </c>
      <c r="E32" s="254">
        <f ca="1">SUM(E26:E31)</f>
        <v>0</v>
      </c>
      <c r="F32" s="254">
        <f ca="1">SUM(F23:F31)</f>
        <v>0</v>
      </c>
      <c r="G32" s="254">
        <f>SUM(G23:G31)</f>
        <v>0</v>
      </c>
      <c r="H32" s="254">
        <f ca="1">SUM(H23:H31)</f>
        <v>0</v>
      </c>
    </row>
    <row r="33" spans="2:8" ht="6" customHeight="1" x14ac:dyDescent="0.2">
      <c r="C33" s="264"/>
      <c r="D33" s="257"/>
      <c r="E33" s="257"/>
      <c r="F33" s="257"/>
      <c r="H33" s="257"/>
    </row>
    <row r="34" spans="2:8" x14ac:dyDescent="0.2">
      <c r="D34" s="265" t="s">
        <v>530</v>
      </c>
    </row>
    <row r="35" spans="2:8" ht="5.25" customHeight="1" x14ac:dyDescent="0.2"/>
    <row r="36" spans="2:8" ht="12.75" customHeight="1" x14ac:dyDescent="0.2">
      <c r="B36" s="241"/>
      <c r="C36" s="241"/>
      <c r="D36" s="243"/>
      <c r="E36" s="243" t="s">
        <v>303</v>
      </c>
      <c r="F36" s="241"/>
      <c r="G36" s="243"/>
      <c r="H36" s="243" t="s">
        <v>303</v>
      </c>
    </row>
    <row r="37" spans="2:8" ht="12.75" customHeight="1" x14ac:dyDescent="0.2">
      <c r="B37" s="244" t="s">
        <v>17</v>
      </c>
      <c r="C37" s="245" t="s">
        <v>155</v>
      </c>
      <c r="D37" s="244" t="s">
        <v>304</v>
      </c>
      <c r="E37" s="246"/>
      <c r="F37" s="244" t="s">
        <v>305</v>
      </c>
      <c r="G37" s="244" t="s">
        <v>306</v>
      </c>
      <c r="H37" s="246"/>
    </row>
    <row r="38" spans="2:8" ht="10.5" customHeight="1" x14ac:dyDescent="0.2">
      <c r="B38" s="247"/>
      <c r="C38" s="247"/>
      <c r="D38" s="247"/>
      <c r="E38" s="248" t="s">
        <v>527</v>
      </c>
      <c r="F38" s="247"/>
      <c r="G38" s="247"/>
      <c r="H38" s="248" t="s">
        <v>528</v>
      </c>
    </row>
    <row r="39" spans="2:8" x14ac:dyDescent="0.2">
      <c r="B39" s="249">
        <v>1</v>
      </c>
      <c r="C39" s="250" t="s">
        <v>51</v>
      </c>
      <c r="D39" s="252">
        <v>0</v>
      </c>
      <c r="E39" s="95"/>
      <c r="F39" s="252">
        <v>0</v>
      </c>
      <c r="G39" s="95"/>
      <c r="H39" s="252">
        <v>0</v>
      </c>
    </row>
    <row r="40" spans="2:8" x14ac:dyDescent="0.2">
      <c r="B40" s="249">
        <v>2</v>
      </c>
      <c r="C40" s="250" t="s">
        <v>307</v>
      </c>
      <c r="D40" s="95"/>
      <c r="E40" s="95">
        <f>E8-E24</f>
        <v>0</v>
      </c>
      <c r="F40" s="95"/>
      <c r="G40" s="95"/>
      <c r="H40" s="252">
        <v>0</v>
      </c>
    </row>
    <row r="41" spans="2:8" x14ac:dyDescent="0.2">
      <c r="B41" s="249">
        <v>3</v>
      </c>
      <c r="C41" s="250" t="s">
        <v>311</v>
      </c>
      <c r="D41" s="95">
        <v>1</v>
      </c>
      <c r="E41" s="95">
        <f>E9-E25</f>
        <v>0</v>
      </c>
      <c r="F41" s="235">
        <f>F9</f>
        <v>0</v>
      </c>
      <c r="G41" s="95">
        <f>F25</f>
        <v>0</v>
      </c>
      <c r="H41" s="252">
        <f>E41-G41</f>
        <v>0</v>
      </c>
    </row>
    <row r="42" spans="2:8" x14ac:dyDescent="0.2">
      <c r="B42" s="249">
        <v>4</v>
      </c>
      <c r="C42" s="250" t="s">
        <v>308</v>
      </c>
      <c r="D42" s="95">
        <v>1</v>
      </c>
      <c r="E42" s="95">
        <f ca="1">E10-E26</f>
        <v>0</v>
      </c>
      <c r="F42" s="95"/>
      <c r="G42" s="95">
        <v>0</v>
      </c>
      <c r="H42" s="252">
        <f ca="1">E42-G42</f>
        <v>0</v>
      </c>
    </row>
    <row r="43" spans="2:8" x14ac:dyDescent="0.2">
      <c r="B43" s="249">
        <v>5</v>
      </c>
      <c r="C43" s="250" t="s">
        <v>309</v>
      </c>
      <c r="D43" s="95"/>
      <c r="E43" s="95">
        <f>E11-E27</f>
        <v>62100</v>
      </c>
      <c r="F43" s="95"/>
      <c r="G43" s="95"/>
      <c r="H43" s="252">
        <f>E43</f>
        <v>62100</v>
      </c>
    </row>
    <row r="44" spans="2:8" x14ac:dyDescent="0.2">
      <c r="B44" s="249">
        <v>1</v>
      </c>
      <c r="C44" s="250" t="s">
        <v>310</v>
      </c>
      <c r="D44" s="95"/>
      <c r="E44" s="95">
        <f>E12-E28</f>
        <v>0</v>
      </c>
      <c r="F44" s="95"/>
      <c r="G44" s="95"/>
      <c r="H44" s="252">
        <v>0</v>
      </c>
    </row>
    <row r="45" spans="2:8" x14ac:dyDescent="0.2">
      <c r="B45" s="249">
        <v>2</v>
      </c>
      <c r="C45" s="251"/>
      <c r="D45" s="95"/>
      <c r="E45" s="95"/>
      <c r="F45" s="95"/>
      <c r="G45" s="95"/>
      <c r="H45" s="252">
        <v>0</v>
      </c>
    </row>
    <row r="46" spans="2:8" x14ac:dyDescent="0.2">
      <c r="B46" s="249">
        <v>3</v>
      </c>
      <c r="C46" s="251"/>
      <c r="D46" s="95"/>
      <c r="E46" s="95"/>
      <c r="F46" s="95"/>
      <c r="G46" s="95"/>
      <c r="H46" s="252">
        <v>0</v>
      </c>
    </row>
    <row r="47" spans="2:8" x14ac:dyDescent="0.2">
      <c r="B47" s="249">
        <v>4</v>
      </c>
      <c r="C47" s="251"/>
      <c r="D47" s="95"/>
      <c r="E47" s="95"/>
      <c r="F47" s="95"/>
      <c r="G47" s="95"/>
      <c r="H47" s="252">
        <v>0</v>
      </c>
    </row>
    <row r="48" spans="2:8" x14ac:dyDescent="0.2">
      <c r="B48" s="231"/>
      <c r="C48" s="253" t="s">
        <v>163</v>
      </c>
      <c r="D48" s="254">
        <v>0</v>
      </c>
      <c r="E48" s="254">
        <f ca="1">SUM(E39:E47)</f>
        <v>0</v>
      </c>
      <c r="F48" s="254">
        <f>SUM(F39:F47)</f>
        <v>0</v>
      </c>
      <c r="G48" s="95">
        <f>SUM(G39:G47)</f>
        <v>0</v>
      </c>
      <c r="H48" s="254">
        <f ca="1">SUM(H39:H47)</f>
        <v>0</v>
      </c>
    </row>
    <row r="50" spans="7:7" x14ac:dyDescent="0.2">
      <c r="G50" s="265" t="s">
        <v>312</v>
      </c>
    </row>
    <row r="51" spans="7:7" x14ac:dyDescent="0.2">
      <c r="G51" s="78" t="s">
        <v>510</v>
      </c>
    </row>
  </sheetData>
  <mergeCells count="3">
    <mergeCell ref="B1:D1"/>
    <mergeCell ref="B2:G2"/>
    <mergeCell ref="B18:G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Koper</vt:lpstr>
      <vt:lpstr>Aktivi</vt:lpstr>
      <vt:lpstr>Pasivi</vt:lpstr>
      <vt:lpstr>Rezultati</vt:lpstr>
      <vt:lpstr>Cashi</vt:lpstr>
      <vt:lpstr>Kapitali</vt:lpstr>
      <vt:lpstr>1</vt:lpstr>
      <vt:lpstr>2</vt:lpstr>
      <vt:lpstr>aqt</vt:lpstr>
      <vt:lpstr>inv mallra</vt:lpstr>
      <vt:lpstr>inv automjete</vt:lpstr>
      <vt:lpstr>inv llogari bankare</vt:lpstr>
      <vt:lpstr>tr</vt:lpstr>
      <vt:lpstr>shpenzime</vt:lpstr>
      <vt:lpstr>industria</vt:lpstr>
    </vt:vector>
  </TitlesOfParts>
  <Company>A&amp;A Copy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A&amp;A Copy Center</dc:creator>
  <cp:lastModifiedBy>ana</cp:lastModifiedBy>
  <cp:lastPrinted>2022-03-17T09:45:56Z</cp:lastPrinted>
  <dcterms:created xsi:type="dcterms:W3CDTF">2009-03-06T20:57:36Z</dcterms:created>
  <dcterms:modified xsi:type="dcterms:W3CDTF">2022-05-24T08:33:55Z</dcterms:modified>
</cp:coreProperties>
</file>