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1190"/>
  </bookViews>
  <sheets>
    <sheet name="Kopertina" sheetId="1" r:id="rId1"/>
    <sheet name="Aktivet" sheetId="2" r:id="rId2"/>
    <sheet name="Pasivet" sheetId="3" r:id="rId3"/>
    <sheet name="Rezultati" sheetId="4" r:id="rId4"/>
    <sheet name="Fluksi" sheetId="5" r:id="rId5"/>
    <sheet name="Kapitali" sheetId="6" r:id="rId6"/>
    <sheet name="Ndih.fluksi" sheetId="7" r:id="rId7"/>
    <sheet name="1" sheetId="8" r:id="rId8"/>
    <sheet name="2" sheetId="9" r:id="rId9"/>
    <sheet name="Dek.An.Ardh." sheetId="10" r:id="rId10"/>
    <sheet name="A.A.Mat." sheetId="11" r:id="rId11"/>
    <sheet name="Pasq.1,2,3" sheetId="12" r:id="rId12"/>
    <sheet name="Inv.Guzh." sheetId="13" r:id="rId13"/>
    <sheet name="Inv.Barit" sheetId="14" r:id="rId14"/>
    <sheet name="Inv.Mjet.Transp." sheetId="15" r:id="rId15"/>
    <sheet name="Kliente-Furnitore" sheetId="16" r:id="rId16"/>
    <sheet name="Proces-verbal Ortaku" sheetId="17" r:id="rId17"/>
    <sheet name="Sheet1" sheetId="18" r:id="rId18"/>
  </sheets>
  <externalReferences>
    <externalReference r:id="rId19"/>
  </externalReferences>
  <calcPr calcId="124519"/>
</workbook>
</file>

<file path=xl/calcChain.xml><?xml version="1.0" encoding="utf-8"?>
<calcChain xmlns="http://schemas.openxmlformats.org/spreadsheetml/2006/main">
  <c r="F42" i="5"/>
  <c r="F11"/>
  <c r="F25" i="17" l="1"/>
  <c r="E25" l="1"/>
  <c r="D25"/>
  <c r="F14"/>
  <c r="F15" s="1"/>
  <c r="F16" s="1"/>
  <c r="F17" s="1"/>
  <c r="F18" s="1"/>
  <c r="F19" s="1"/>
  <c r="F20" s="1"/>
  <c r="F21" s="1"/>
  <c r="F22" s="1"/>
  <c r="F23" s="1"/>
  <c r="F24" s="1"/>
  <c r="A20" i="13" l="1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J45" i="10"/>
  <c r="C69" i="16"/>
  <c r="C25"/>
  <c r="C20"/>
  <c r="C23"/>
  <c r="J97" i="9" l="1"/>
  <c r="K97"/>
  <c r="L97"/>
  <c r="M25" l="1"/>
  <c r="J14" i="7"/>
  <c r="J15"/>
  <c r="J16"/>
  <c r="J17"/>
  <c r="J18"/>
  <c r="J19"/>
  <c r="J20"/>
  <c r="J13"/>
  <c r="I14"/>
  <c r="I15"/>
  <c r="I16"/>
  <c r="I17"/>
  <c r="I18"/>
  <c r="I19"/>
  <c r="I20"/>
  <c r="I13"/>
  <c r="H23"/>
  <c r="H24"/>
  <c r="E14" i="15" l="1"/>
  <c r="F54" i="14"/>
  <c r="F52"/>
  <c r="F49"/>
  <c r="F48"/>
  <c r="F47"/>
  <c r="F39"/>
  <c r="F38"/>
  <c r="F36"/>
  <c r="F35"/>
  <c r="F34"/>
  <c r="F33"/>
  <c r="F31"/>
  <c r="F29"/>
  <c r="F25"/>
  <c r="F18"/>
  <c r="F16"/>
  <c r="F11"/>
  <c r="F12"/>
  <c r="F13"/>
  <c r="F14"/>
  <c r="F15"/>
  <c r="F17"/>
  <c r="F19"/>
  <c r="F20"/>
  <c r="F21"/>
  <c r="F22"/>
  <c r="F23"/>
  <c r="F24"/>
  <c r="F26"/>
  <c r="F27"/>
  <c r="F55" s="1"/>
  <c r="F28"/>
  <c r="F30"/>
  <c r="F32"/>
  <c r="F37"/>
  <c r="F40"/>
  <c r="F41"/>
  <c r="F42"/>
  <c r="F43"/>
  <c r="F44"/>
  <c r="F45"/>
  <c r="F46"/>
  <c r="F50"/>
  <c r="F51"/>
  <c r="F53"/>
  <c r="F10"/>
  <c r="F117" i="13"/>
  <c r="F118"/>
  <c r="F116"/>
  <c r="F115"/>
  <c r="F114"/>
  <c r="F113"/>
  <c r="F112"/>
  <c r="F111"/>
  <c r="F107"/>
  <c r="F101"/>
  <c r="F99"/>
  <c r="F96"/>
  <c r="F95"/>
  <c r="F94"/>
  <c r="F91"/>
  <c r="F87"/>
  <c r="F86"/>
  <c r="F85"/>
  <c r="F84"/>
  <c r="F79"/>
  <c r="F78"/>
  <c r="F76"/>
  <c r="F68"/>
  <c r="F67"/>
  <c r="F66"/>
  <c r="F62"/>
  <c r="F49"/>
  <c r="F45"/>
  <c r="F46"/>
  <c r="F47"/>
  <c r="F48"/>
  <c r="F50"/>
  <c r="F51"/>
  <c r="F52"/>
  <c r="F53"/>
  <c r="F54"/>
  <c r="F55"/>
  <c r="F56"/>
  <c r="F57"/>
  <c r="F58"/>
  <c r="F59"/>
  <c r="F60"/>
  <c r="F61"/>
  <c r="F63"/>
  <c r="F64"/>
  <c r="F65"/>
  <c r="F69"/>
  <c r="F70"/>
  <c r="F71"/>
  <c r="F72"/>
  <c r="F73"/>
  <c r="F74"/>
  <c r="F75"/>
  <c r="F77"/>
  <c r="F80"/>
  <c r="F81"/>
  <c r="F82"/>
  <c r="F83"/>
  <c r="F88"/>
  <c r="F89"/>
  <c r="F90"/>
  <c r="F92"/>
  <c r="F93"/>
  <c r="F97"/>
  <c r="F98"/>
  <c r="F100"/>
  <c r="F102"/>
  <c r="F103"/>
  <c r="F104"/>
  <c r="F105"/>
  <c r="F106"/>
  <c r="F108"/>
  <c r="F109"/>
  <c r="F110"/>
  <c r="F24"/>
  <c r="F25"/>
  <c r="F26"/>
  <c r="F27"/>
  <c r="F28"/>
  <c r="F29"/>
  <c r="F30"/>
  <c r="F31"/>
  <c r="F32"/>
  <c r="F33"/>
  <c r="F23"/>
  <c r="F22"/>
  <c r="F21"/>
  <c r="F20"/>
  <c r="F17"/>
  <c r="A14"/>
  <c r="A15" s="1"/>
  <c r="I18" i="6" l="1"/>
  <c r="G33" i="11"/>
  <c r="G34"/>
  <c r="G32"/>
  <c r="G22"/>
  <c r="G23"/>
  <c r="G21"/>
  <c r="H146" i="12" l="1"/>
  <c r="H134"/>
  <c r="H129"/>
  <c r="H120"/>
  <c r="H116"/>
  <c r="H147" s="1"/>
  <c r="J86"/>
  <c r="I86"/>
  <c r="J70"/>
  <c r="I70"/>
  <c r="I66"/>
  <c r="J60"/>
  <c r="J91" s="1"/>
  <c r="I60"/>
  <c r="I91" s="1"/>
  <c r="F57" i="14" l="1"/>
  <c r="F44" i="13"/>
  <c r="F43"/>
  <c r="F42"/>
  <c r="F41"/>
  <c r="F40"/>
  <c r="F39"/>
  <c r="F38"/>
  <c r="F37"/>
  <c r="F36"/>
  <c r="F34"/>
  <c r="F19"/>
  <c r="F18"/>
  <c r="F16"/>
  <c r="F15"/>
  <c r="F14"/>
  <c r="A16"/>
  <c r="F13"/>
  <c r="F12"/>
  <c r="F11"/>
  <c r="F10"/>
  <c r="J17" i="12"/>
  <c r="I17"/>
  <c r="J13"/>
  <c r="I13"/>
  <c r="J9"/>
  <c r="J25" s="1"/>
  <c r="I9"/>
  <c r="I25" s="1"/>
  <c r="F35" i="11"/>
  <c r="E35"/>
  <c r="G35" s="1"/>
  <c r="D35"/>
  <c r="F24"/>
  <c r="E24"/>
  <c r="G24" s="1"/>
  <c r="D24"/>
  <c r="G13"/>
  <c r="F13"/>
  <c r="E13"/>
  <c r="D13"/>
  <c r="J51" i="10"/>
  <c r="H51"/>
  <c r="J36"/>
  <c r="J42" s="1"/>
  <c r="J43" s="1"/>
  <c r="H36"/>
  <c r="J9"/>
  <c r="I97" i="9"/>
  <c r="H97"/>
  <c r="G97"/>
  <c r="L51"/>
  <c r="L44"/>
  <c r="M18"/>
  <c r="I25" i="7"/>
  <c r="J24"/>
  <c r="G24"/>
  <c r="F24"/>
  <c r="J23"/>
  <c r="G23"/>
  <c r="F23"/>
  <c r="H22"/>
  <c r="H25" s="1"/>
  <c r="G22"/>
  <c r="F22"/>
  <c r="J21"/>
  <c r="G21"/>
  <c r="F21"/>
  <c r="G20"/>
  <c r="F20"/>
  <c r="E19"/>
  <c r="D19"/>
  <c r="F19" s="1"/>
  <c r="G18"/>
  <c r="F18"/>
  <c r="E17"/>
  <c r="D17"/>
  <c r="F17" s="1"/>
  <c r="E16"/>
  <c r="E25" s="1"/>
  <c r="D16"/>
  <c r="D25" s="1"/>
  <c r="G15"/>
  <c r="F15"/>
  <c r="G14"/>
  <c r="F14"/>
  <c r="G13"/>
  <c r="F13"/>
  <c r="I9"/>
  <c r="H9"/>
  <c r="J8"/>
  <c r="J7"/>
  <c r="J9" s="1"/>
  <c r="H23" i="6"/>
  <c r="G18"/>
  <c r="G23" s="1"/>
  <c r="F18"/>
  <c r="F23" s="1"/>
  <c r="E18"/>
  <c r="E23" s="1"/>
  <c r="D18"/>
  <c r="D23" s="1"/>
  <c r="I17"/>
  <c r="I16"/>
  <c r="I15"/>
  <c r="I14"/>
  <c r="I13"/>
  <c r="I12"/>
  <c r="I11"/>
  <c r="G34" i="5"/>
  <c r="F34"/>
  <c r="G27"/>
  <c r="F27"/>
  <c r="F40" s="1"/>
  <c r="G15"/>
  <c r="G13"/>
  <c r="G11"/>
  <c r="G40" s="1"/>
  <c r="G42" s="1"/>
  <c r="F41" s="1"/>
  <c r="F27" i="4"/>
  <c r="G24"/>
  <c r="G29" s="1"/>
  <c r="F24"/>
  <c r="F29" s="1"/>
  <c r="G20"/>
  <c r="G21" s="1"/>
  <c r="G30" s="1"/>
  <c r="G32" s="1"/>
  <c r="F15"/>
  <c r="F20" s="1"/>
  <c r="F21" s="1"/>
  <c r="F30" s="1"/>
  <c r="H43" i="3"/>
  <c r="G43"/>
  <c r="G42"/>
  <c r="G38"/>
  <c r="G35" s="1"/>
  <c r="H35"/>
  <c r="H28"/>
  <c r="G28"/>
  <c r="H27"/>
  <c r="G27"/>
  <c r="H24"/>
  <c r="G24"/>
  <c r="H21"/>
  <c r="G21"/>
  <c r="H19"/>
  <c r="G19"/>
  <c r="G16"/>
  <c r="H14"/>
  <c r="G14"/>
  <c r="H12"/>
  <c r="G12"/>
  <c r="H11"/>
  <c r="G11"/>
  <c r="H9"/>
  <c r="H34" s="1"/>
  <c r="H46" s="1"/>
  <c r="G9"/>
  <c r="G34" s="1"/>
  <c r="G46" s="1"/>
  <c r="H41" i="2"/>
  <c r="H40" s="1"/>
  <c r="G41"/>
  <c r="G40"/>
  <c r="H38"/>
  <c r="G38"/>
  <c r="H35"/>
  <c r="G35"/>
  <c r="H25"/>
  <c r="G25"/>
  <c r="G21"/>
  <c r="H17"/>
  <c r="G17"/>
  <c r="H13"/>
  <c r="G13"/>
  <c r="H12"/>
  <c r="H50" s="1"/>
  <c r="G12"/>
  <c r="G50" s="1"/>
  <c r="G48" i="3" l="1"/>
  <c r="A17" i="13"/>
  <c r="A18" s="1"/>
  <c r="A19" s="1"/>
  <c r="G17" i="7"/>
  <c r="G19"/>
  <c r="F16"/>
  <c r="F25" s="1"/>
  <c r="G16"/>
  <c r="G25" s="1"/>
  <c r="J22"/>
  <c r="J25" s="1"/>
  <c r="I23" i="6"/>
  <c r="F37" i="4"/>
  <c r="F32"/>
  <c r="F39" l="1"/>
  <c r="F40" s="1"/>
  <c r="F41" s="1"/>
</calcChain>
</file>

<file path=xl/sharedStrings.xml><?xml version="1.0" encoding="utf-8"?>
<sst xmlns="http://schemas.openxmlformats.org/spreadsheetml/2006/main" count="1513" uniqueCount="866">
  <si>
    <t>Emertimi dhe Forma ligjore</t>
  </si>
  <si>
    <t>ALFAZED shpk  TIRANE</t>
  </si>
  <si>
    <t>NIPT -i</t>
  </si>
  <si>
    <t>J82229006N</t>
  </si>
  <si>
    <t>Adresa e Selise</t>
  </si>
  <si>
    <t>Sky Tower,Rr.Deshmoret e 4 Shkurtit</t>
  </si>
  <si>
    <t>TIRANE</t>
  </si>
  <si>
    <t>Data e krijimit</t>
  </si>
  <si>
    <t>29.10.1998</t>
  </si>
  <si>
    <t>Nr. i  Regjistrit  Tregetar</t>
  </si>
  <si>
    <t>Veprimtaria  Kryesore</t>
  </si>
  <si>
    <t>Tregeti me shumice e pakice,</t>
  </si>
  <si>
    <t>Veprimtari ne fushen e ushqimit social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</si>
  <si>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</si>
  <si>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</si>
  <si>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</si>
  <si>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</si>
  <si>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</si>
  <si>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</si>
  <si>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</si>
  <si>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</si>
  <si>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</si>
  <si>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</si>
  <si>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</si>
  <si>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</si>
  <si>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</si>
  <si>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</si>
  <si>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Shoqeria "Alfazed" shpk Tirane </t>
  </si>
  <si>
    <t>Ne   Leke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</si>
  <si>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</si>
  <si>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</si>
  <si>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</si>
  <si>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</si>
  <si>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</si>
  <si>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</si>
  <si>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</si>
  <si>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</si>
  <si>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</si>
  <si>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</si>
  <si>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</si>
  <si>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</si>
  <si>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</si>
  <si>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</si>
  <si>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</si>
  <si>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</si>
  <si>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</si>
  <si>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</si>
  <si>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</si>
  <si>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</si>
  <si>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</si>
  <si>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</si>
  <si>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</si>
  <si>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</si>
  <si>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</si>
  <si>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</si>
  <si>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</si>
  <si>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</si>
  <si>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</si>
  <si>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</si>
  <si>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</si>
  <si>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</si>
  <si>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</si>
  <si>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</si>
  <si>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</si>
  <si>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</si>
  <si>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</si>
  <si>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Paisje Zyre Informatike</t>
  </si>
  <si>
    <t>Aktivet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</si>
  <si>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</si>
  <si>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</si>
  <si>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</si>
  <si>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</si>
  <si>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</si>
  <si>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E R A</t>
  </si>
  <si>
    <t>Derivativet</t>
  </si>
  <si>
    <t>Huamarjet</t>
  </si>
  <si>
    <t>Overdraftet bankare</t>
  </si>
  <si>
    <t>Huamarrje afat shkuatra</t>
  </si>
  <si>
    <t>Huat  dhe  parapagimet</t>
  </si>
  <si>
    <t>Te pagushme ndaj furnitoreve</t>
  </si>
  <si>
    <t>Te pagushme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</si>
  <si>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</si>
  <si>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</si>
  <si>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</si>
  <si>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</si>
  <si>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</si>
  <si>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</si>
  <si>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</si>
  <si>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</si>
  <si>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</si>
  <si>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</si>
  <si>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</si>
  <si>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</si>
  <si>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</si>
  <si>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</si>
  <si>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</si>
  <si>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</si>
  <si>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</si>
  <si>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</si>
  <si>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</si>
  <si>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</si>
  <si>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</si>
  <si>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</si>
  <si>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</si>
  <si>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</si>
  <si>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</si>
  <si>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</si>
  <si>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</si>
  <si>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</si>
  <si>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</si>
  <si>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 xml:space="preserve">Shoqeria "Alfazed" shpk Tirane  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</si>
  <si>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</si>
  <si>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</si>
  <si>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</si>
  <si>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</si>
  <si>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</si>
  <si>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</si>
  <si>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</si>
  <si>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</si>
  <si>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</si>
  <si>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</si>
  <si>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</si>
  <si>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</si>
  <si>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</si>
  <si>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</si>
  <si>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</si>
  <si>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</si>
  <si>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</si>
  <si>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</si>
  <si>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</si>
  <si>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</si>
  <si>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</si>
  <si>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</si>
  <si>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</si>
  <si>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</si>
  <si>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</si>
  <si>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Te ardhura dhe shpenzime te tjera financiare (Gjoba)</t>
  </si>
  <si>
    <t>Shuma per tatim</t>
  </si>
  <si>
    <t>Tatimi mbi fitimin 10 %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</si>
  <si>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</si>
  <si>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</si>
  <si>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</si>
  <si>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</si>
  <si>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</si>
  <si>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</si>
  <si>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</si>
  <si>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</si>
  <si>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</si>
  <si>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</si>
  <si>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</si>
  <si>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</si>
  <si>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</si>
  <si>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</si>
  <si>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</si>
  <si>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</si>
  <si>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</si>
  <si>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</si>
  <si>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 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</si>
  <si>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</si>
  <si>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</si>
  <si>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</si>
  <si>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</si>
  <si>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</si>
  <si>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</si>
  <si>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</si>
  <si>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</si>
  <si>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</si>
  <si>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</si>
  <si>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</si>
  <si>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</si>
  <si>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</si>
  <si>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Shoqeria "Alfazed" shpk Tirane</t>
  </si>
  <si>
    <t>Nje pasqyre e pa Konsoliduar</t>
  </si>
  <si>
    <t>Aksione thesari</t>
  </si>
  <si>
    <t>Rez. stat.ligjore</t>
  </si>
  <si>
    <t>Fitimi pashpernd.</t>
  </si>
  <si>
    <t>TOTALI</t>
  </si>
  <si>
    <t>Pozicioni me 31 dhjetor 2008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</si>
  <si>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</si>
  <si>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</si>
  <si>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</si>
  <si>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</si>
  <si>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</si>
  <si>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</si>
  <si>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</si>
  <si>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</si>
  <si>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</si>
  <si>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</si>
  <si>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>Pozicioni me 31 dhjetor 2010</t>
  </si>
  <si>
    <t>Emertimi</t>
  </si>
  <si>
    <t>Gjendja</t>
  </si>
  <si>
    <t>Ndryshimi</t>
  </si>
  <si>
    <t>31.12.10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</si>
  <si>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</si>
  <si>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</si>
  <si>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</si>
  <si>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</si>
  <si>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</si>
  <si>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</si>
  <si>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</si>
  <si>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</si>
  <si>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</si>
  <si>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Ativet biologjike afatgjata</t>
  </si>
  <si>
    <t>(Shtesa te hyra me - )</t>
  </si>
  <si>
    <t>Pasivet afatshkurtera</t>
  </si>
  <si>
    <t>Pasivet afatgjata</t>
  </si>
  <si>
    <t xml:space="preserve">Kapitali </t>
  </si>
  <si>
    <t>S H U M A</t>
  </si>
  <si>
    <t>S H E N I M E T          S P J E G U E S E</t>
  </si>
  <si>
    <t>A I</t>
  </si>
  <si>
    <t>Informacion i përgjithshëm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</si>
  <si>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</si>
  <si>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</si>
  <si>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</si>
  <si>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</si>
  <si>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</si>
  <si>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</si>
  <si>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</si>
  <si>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</si>
  <si>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</si>
  <si>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</si>
  <si>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</si>
  <si>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</si>
  <si>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</si>
  <si>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</si>
  <si>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</si>
  <si>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</si>
  <si>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</si>
  <si>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</si>
  <si>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</si>
  <si>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</si>
  <si>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</si>
  <si>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</si>
  <si>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</si>
  <si>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</si>
  <si>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</si>
  <si>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</si>
  <si>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</si>
  <si>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</si>
  <si>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</si>
  <si>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</si>
  <si>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</si>
  <si>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</si>
  <si>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</si>
  <si>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</si>
  <si>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</si>
  <si>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</si>
  <si>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</si>
  <si>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</si>
  <si>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</si>
  <si>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</si>
  <si>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</si>
  <si>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</si>
  <si>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</si>
  <si>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</si>
  <si>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</si>
  <si>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</si>
  <si>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</si>
  <si>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</si>
  <si>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</si>
  <si>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</si>
  <si>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</si>
  <si>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</si>
  <si>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</si>
  <si>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</si>
  <si>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Raiffesen Bank</t>
  </si>
  <si>
    <t>Banka Kombetare Tregetare</t>
  </si>
  <si>
    <t xml:space="preserve">Alfa Bank </t>
  </si>
  <si>
    <t>Euro</t>
  </si>
  <si>
    <t>Banka Popullore ne Lek</t>
  </si>
  <si>
    <t>,000001500-1</t>
  </si>
  <si>
    <t>Banka Popullore ne Euro</t>
  </si>
  <si>
    <t xml:space="preserve">                  ,000001500-2</t>
  </si>
  <si>
    <t>Intesa SanPaolo Bank</t>
  </si>
  <si>
    <t>Tirana Bank</t>
  </si>
  <si>
    <t>,0100-303032-100</t>
  </si>
  <si>
    <t>,0100-303032-101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</si>
  <si>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</si>
  <si>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</si>
  <si>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</si>
  <si>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</si>
  <si>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</si>
  <si>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</si>
  <si>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Kliente per mallra,produkte e sherbime (sipas listes ngjitur)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</si>
  <si>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</si>
  <si>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</si>
  <si>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</si>
  <si>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</si>
  <si>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</si>
  <si>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</si>
  <si>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</si>
  <si>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</si>
  <si>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</si>
  <si>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 per shitje AQT (sipas listes ngjitur)</t>
  </si>
  <si>
    <t>Tatimi i derdhur paradhenie</t>
  </si>
  <si>
    <t>Tatimi i vitit ushtrimor</t>
  </si>
  <si>
    <t>Tatimi i derdhur teper</t>
  </si>
  <si>
    <t>Tatim rimbursuar</t>
  </si>
  <si>
    <t>Tatim nga viti kaluar</t>
  </si>
  <si>
    <t>Tvsh e pagueshme ne celje te vitit</t>
  </si>
  <si>
    <t>Tvsh e zbriteshme ne Blerje gjate vitit</t>
  </si>
  <si>
    <t>Tvsh e pagueshme ne shitje gjate vitit</t>
  </si>
  <si>
    <t>Tvsh e pagueshme ne mbyllje te vitit</t>
  </si>
  <si>
    <t>Nuk ka</t>
  </si>
  <si>
    <t xml:space="preserve">Nuk ka </t>
  </si>
  <si>
    <t>Sipas flete inventarit bashkangjitur</t>
  </si>
  <si>
    <t>AKTIVET AFATGJATA</t>
  </si>
  <si>
    <t>Financime si aksionere tek Birra Tirana</t>
  </si>
  <si>
    <t>Analiza e posteve te amortizushme</t>
  </si>
  <si>
    <t>Viti raportues</t>
  </si>
  <si>
    <t>Viti paraardhes</t>
  </si>
  <si>
    <t>Vlera</t>
  </si>
  <si>
    <t>Vl.mbetur</t>
  </si>
  <si>
    <t>Makineri,paisje</t>
  </si>
  <si>
    <t xml:space="preserve">AAM te tjera </t>
  </si>
  <si>
    <t>Mjete Transporti</t>
  </si>
  <si>
    <t>Shuma</t>
  </si>
  <si>
    <t>PASIVET  AFATSHKURTRA</t>
  </si>
  <si>
    <t>Te pagueshme ndaj furnitoreve (sipas listes ngjitur)</t>
  </si>
  <si>
    <t>Fatura mbi 300 mije leke te kontab.</t>
  </si>
  <si>
    <t>Te pagueshme ndaj punonjesve</t>
  </si>
  <si>
    <t>PASIVET  AFATGJATA</t>
  </si>
  <si>
    <t>Lek</t>
  </si>
  <si>
    <t>(Sipas proces verbali ngjitur)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</si>
  <si>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</si>
  <si>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</si>
  <si>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</si>
  <si>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</si>
  <si>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</si>
  <si>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</si>
  <si>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</si>
  <si>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</si>
  <si>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</si>
  <si>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</si>
  <si>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Ekonomisti</t>
  </si>
  <si>
    <t>Per Drejtimin  e Njesise  Ekonomike</t>
  </si>
  <si>
    <t>( Shaban  Mema )</t>
  </si>
  <si>
    <t>(   SHEFIKAT  NGJELA  )</t>
  </si>
  <si>
    <t xml:space="preserve">DEKLARATA ANALITIKE PER </t>
  </si>
  <si>
    <t>Numri i Vendosjes se Dokumentit (NVD)</t>
  </si>
  <si>
    <t>TATIMIN MBI TE ARDHURAT</t>
  </si>
  <si>
    <t xml:space="preserve"> </t>
  </si>
  <si>
    <r>
      <t xml:space="preserve">       </t>
    </r>
    <r>
      <rPr>
        <sz val="8"/>
        <rFont val="Arial"/>
        <family val="2"/>
      </rPr>
      <t>( Vetem per perdorim zyrtar )</t>
    </r>
  </si>
  <si>
    <t>NIPT</t>
  </si>
  <si>
    <t>J 82229006N</t>
  </si>
  <si>
    <t>Periudha tatimore</t>
  </si>
  <si>
    <t>Emri tregtar Alfazed shpk</t>
  </si>
  <si>
    <t>Adresa</t>
  </si>
  <si>
    <t>Sky Tower,Rr.Deshmoret 4 Shkurtit,Kati 10/4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</si>
  <si>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</si>
  <si>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</si>
  <si>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</si>
  <si>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</si>
  <si>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</si>
  <si>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</si>
  <si>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</si>
  <si>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</si>
  <si>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</si>
  <si>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</si>
  <si>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</si>
  <si>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</si>
  <si>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</si>
  <si>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</si>
  <si>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</si>
  <si>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</si>
  <si>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</si>
  <si>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</si>
  <si>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</si>
  <si>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</si>
  <si>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</si>
  <si>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</si>
  <si>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</si>
  <si>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</si>
  <si>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</si>
  <si>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</si>
  <si>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</si>
  <si>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</si>
  <si>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n) amortizim nga rivlersimi I akteve te qendrueshme 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</si>
  <si>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</si>
  <si>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</si>
  <si>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</si>
  <si>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</si>
  <si>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</si>
  <si>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</si>
  <si>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</si>
  <si>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</si>
  <si>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Ftimi i tatueshem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</si>
  <si>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</si>
  <si>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</si>
  <si>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</si>
  <si>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</si>
  <si>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</si>
  <si>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</si>
  <si>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</si>
  <si>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</si>
  <si>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</si>
  <si>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</si>
  <si>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</si>
  <si>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</si>
  <si>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</t>
  </si>
  <si>
    <t>Tatimi i mbajtur ne burim ne zbatim te nenit 33</t>
  </si>
  <si>
    <r>
      <t>Data dhe Nenshkrimi i personit te tatueshem-</t>
    </r>
    <r>
      <rPr>
        <sz val="8"/>
        <rFont val="Arial"/>
        <family val="2"/>
      </rPr>
      <t>Deklaroj nen pergjegjesine time qe informacioni I mesiperm eshte I plote dhe I sakte</t>
    </r>
  </si>
  <si>
    <t>Per Drejtimin e Shoqerise</t>
  </si>
  <si>
    <t>Shefikat Ngjela</t>
  </si>
  <si>
    <t xml:space="preserve">Shoqeria  </t>
  </si>
  <si>
    <t>"Alfazed" shpk  Tirane</t>
  </si>
  <si>
    <t>Nr.</t>
  </si>
  <si>
    <t>Sasia</t>
  </si>
  <si>
    <t>Gjendje</t>
  </si>
  <si>
    <t>Shtesa</t>
  </si>
  <si>
    <t>Paksime</t>
  </si>
  <si>
    <t>Ndertime</t>
  </si>
  <si>
    <t>Mjete transporti</t>
  </si>
  <si>
    <t>Paisje kompjuterike</t>
  </si>
  <si>
    <t>Administratori</t>
  </si>
  <si>
    <t>Pasqyra Nr.1</t>
  </si>
  <si>
    <t>Ne 000/leke</t>
  </si>
  <si>
    <t>ANEKS  STATISTIKOR</t>
  </si>
  <si>
    <t>TE ARDHURAT</t>
  </si>
  <si>
    <t>Nr.llogarise</t>
  </si>
  <si>
    <t>Kodi statistikor</t>
  </si>
  <si>
    <t>Viti 2010</t>
  </si>
  <si>
    <t>Shitjet gjithsej(a+b+c)</t>
  </si>
  <si>
    <t>a)</t>
  </si>
  <si>
    <t>Te ardhura nga shitja e produktit te vet</t>
  </si>
  <si>
    <t>701/702/703</t>
  </si>
  <si>
    <t>b)</t>
  </si>
  <si>
    <t>Te ardhura nga shitja e sherbimeve</t>
  </si>
  <si>
    <t>c)</t>
  </si>
  <si>
    <t>Te ardhura nga shitja e mallrave</t>
  </si>
  <si>
    <t>Te ardhura nga shitje te tjera(a+b+c)</t>
  </si>
  <si>
    <t>Qeraja</t>
  </si>
  <si>
    <t>Komisione</t>
  </si>
  <si>
    <t>Transport per te tjeret</t>
  </si>
  <si>
    <t>Ndryshimet ne inv.prod.gat.e prodh.proces</t>
  </si>
  <si>
    <t>Shtesat (+)</t>
  </si>
  <si>
    <t>Paksimet(-)</t>
  </si>
  <si>
    <t>Prodhimi per qellimet e vet nd.dhe per kapital</t>
  </si>
  <si>
    <t>nga i cili: Prodhim i aktiveve afatgjata</t>
  </si>
  <si>
    <t>Te ardhura nga grantet(Subvencione)</t>
  </si>
  <si>
    <t>Te tjera</t>
  </si>
  <si>
    <t>Te ardhura nga shitja e aktiveve afatgjata</t>
  </si>
  <si>
    <t>I)</t>
  </si>
  <si>
    <t>Totali I te ardhurave I=(1+2+/-3+5+6+7)</t>
  </si>
  <si>
    <t>Shefikat  Ngjela</t>
  </si>
  <si>
    <t>Subjekti:Alfazed shpk Tirane</t>
  </si>
  <si>
    <t>NIPT-ti : J 82229006N</t>
  </si>
  <si>
    <t>Adresa : Sky Tower,Rr,Deshmoret 4 Shkurtit Tirane</t>
  </si>
  <si>
    <t>njesia</t>
  </si>
  <si>
    <t>sasia</t>
  </si>
  <si>
    <t>cmimi</t>
  </si>
  <si>
    <t>vlefta</t>
  </si>
  <si>
    <t>Grana Padana(patatine)</t>
  </si>
  <si>
    <t>kg</t>
  </si>
  <si>
    <t>Aceto balsamike</t>
  </si>
  <si>
    <t>litra</t>
  </si>
  <si>
    <t>Arra kokosi</t>
  </si>
  <si>
    <t>Arre moskat</t>
  </si>
  <si>
    <t>kavanoz</t>
  </si>
  <si>
    <t>Bajame te qeruara</t>
  </si>
  <si>
    <t>pako</t>
  </si>
  <si>
    <t>Berxolla gici</t>
  </si>
  <si>
    <t>Berxolla vici</t>
  </si>
  <si>
    <t>Bizele te ngrira</t>
  </si>
  <si>
    <t>Djath Guda</t>
  </si>
  <si>
    <t>Djath  I bardhe feta</t>
  </si>
  <si>
    <t>Djath kackavall</t>
  </si>
  <si>
    <t>Djath Gorgonzola</t>
  </si>
  <si>
    <t>Djath Emental</t>
  </si>
  <si>
    <t>Fileto pule</t>
  </si>
  <si>
    <t>Fileto vici e ngrire</t>
  </si>
  <si>
    <t>Fistik pishe</t>
  </si>
  <si>
    <t>Fondo Bruno</t>
  </si>
  <si>
    <t>Fruta pylli</t>
  </si>
  <si>
    <t>Geshtenja</t>
  </si>
  <si>
    <t>Gjalpe</t>
  </si>
  <si>
    <t>Glos karameli</t>
  </si>
  <si>
    <t>Hudhra</t>
  </si>
  <si>
    <t>Kanelle</t>
  </si>
  <si>
    <t>kuti</t>
  </si>
  <si>
    <t>Kaperi</t>
  </si>
  <si>
    <t>Karrota</t>
  </si>
  <si>
    <t>Kastraveca</t>
  </si>
  <si>
    <t>Kerpudha Champignon</t>
  </si>
  <si>
    <t>Ket Cap</t>
  </si>
  <si>
    <t>Konjak Skenderbeu</t>
  </si>
  <si>
    <t>Kripe e imet</t>
  </si>
  <si>
    <t>Kripe e trashe</t>
  </si>
  <si>
    <t>Maja birre</t>
  </si>
  <si>
    <t>Majonez PL</t>
  </si>
  <si>
    <t>Miell pice</t>
  </si>
  <si>
    <t>Miell semola</t>
  </si>
  <si>
    <t>Miell misri</t>
  </si>
  <si>
    <t>Miser kutie</t>
  </si>
  <si>
    <t>Mish i grire</t>
  </si>
  <si>
    <t>Neskafe</t>
  </si>
  <si>
    <t>Niseshte</t>
  </si>
  <si>
    <t>Oriz migro</t>
  </si>
  <si>
    <t>Pana Dolce</t>
  </si>
  <si>
    <t>Pana kuzhine</t>
  </si>
  <si>
    <t>Patate friteze</t>
  </si>
  <si>
    <t>Pelati</t>
  </si>
  <si>
    <t>Peta Sfogliat</t>
  </si>
  <si>
    <t>Pomodorini</t>
  </si>
  <si>
    <t>Proshute koto hako</t>
  </si>
  <si>
    <t>Proshute krudo</t>
  </si>
  <si>
    <t>cope</t>
  </si>
  <si>
    <t>Qepe te thata</t>
  </si>
  <si>
    <t>Qumesht</t>
  </si>
  <si>
    <t>Qumesht kutie Nesle</t>
  </si>
  <si>
    <t>Rigon</t>
  </si>
  <si>
    <t>Salce chilly</t>
  </si>
  <si>
    <t>shishe</t>
  </si>
  <si>
    <t>Salce Woecester</t>
  </si>
  <si>
    <t>Salce kineze</t>
  </si>
  <si>
    <t>Salce tartufi</t>
  </si>
  <si>
    <t>Savojardi</t>
  </si>
  <si>
    <t xml:space="preserve">Sheqer  </t>
  </si>
  <si>
    <t>Sheqer pluhur</t>
  </si>
  <si>
    <t>Spageti Barilla</t>
  </si>
  <si>
    <t>Salcice EHV</t>
  </si>
  <si>
    <t>Tagliateli Barrila</t>
  </si>
  <si>
    <t>Topling</t>
  </si>
  <si>
    <t>Ullinj</t>
  </si>
  <si>
    <t>Vaj ulliri</t>
  </si>
  <si>
    <t>Vaj Floriol</t>
  </si>
  <si>
    <t>Vere e kuqe per gatim</t>
  </si>
  <si>
    <t xml:space="preserve">Veze </t>
  </si>
  <si>
    <t>kokrra</t>
  </si>
  <si>
    <t>Aceto balsamike it.25-vjec</t>
  </si>
  <si>
    <t xml:space="preserve">ADMINISTRATORJA </t>
  </si>
  <si>
    <t>SHEFIKAT  NGJELA</t>
  </si>
  <si>
    <t>Kartela</t>
  </si>
  <si>
    <t>Njesia</t>
  </si>
  <si>
    <t>Cmimi Mes</t>
  </si>
  <si>
    <t>Vlefta</t>
  </si>
  <si>
    <t>B003</t>
  </si>
  <si>
    <t>Bacardi</t>
  </si>
  <si>
    <t>teke</t>
  </si>
  <si>
    <t>B017</t>
  </si>
  <si>
    <t>Gin Gordons</t>
  </si>
  <si>
    <t>B018</t>
  </si>
  <si>
    <t>Gin Beefeaters</t>
  </si>
  <si>
    <t>B020</t>
  </si>
  <si>
    <t>Gin Bombay</t>
  </si>
  <si>
    <t>B022</t>
  </si>
  <si>
    <t>Vodka Smirnoff</t>
  </si>
  <si>
    <t>B026</t>
  </si>
  <si>
    <t>Tequila Sierra</t>
  </si>
  <si>
    <t>B031</t>
  </si>
  <si>
    <t>Fernet Branka</t>
  </si>
  <si>
    <t>B034</t>
  </si>
  <si>
    <t>Ramazoti</t>
  </si>
  <si>
    <t>B035</t>
  </si>
  <si>
    <t>Jegermester</t>
  </si>
  <si>
    <t>B042</t>
  </si>
  <si>
    <t>Courvoiser V.S</t>
  </si>
  <si>
    <t>B054</t>
  </si>
  <si>
    <t>Johnnie Walker Red</t>
  </si>
  <si>
    <t>B063</t>
  </si>
  <si>
    <t>Chivas Regal</t>
  </si>
  <si>
    <t>B067</t>
  </si>
  <si>
    <t>Jack Daniels</t>
  </si>
  <si>
    <t>B079</t>
  </si>
  <si>
    <t>Amaretto di Sarano</t>
  </si>
  <si>
    <t>B081</t>
  </si>
  <si>
    <t>Kahlua</t>
  </si>
  <si>
    <t>B095</t>
  </si>
  <si>
    <t>Tirana shishe 0.33 l</t>
  </si>
  <si>
    <t>B115</t>
  </si>
  <si>
    <t>Lengje frutash</t>
  </si>
  <si>
    <t>B124</t>
  </si>
  <si>
    <t>Schweps</t>
  </si>
  <si>
    <t>B139</t>
  </si>
  <si>
    <t>Kafe</t>
  </si>
  <si>
    <t>rracion</t>
  </si>
  <si>
    <t>B140</t>
  </si>
  <si>
    <t>Kapucino</t>
  </si>
  <si>
    <t>B142</t>
  </si>
  <si>
    <t>B155</t>
  </si>
  <si>
    <t>Spumante MUMM</t>
  </si>
  <si>
    <t>B167</t>
  </si>
  <si>
    <t>Gura Caao</t>
  </si>
  <si>
    <t>B173</t>
  </si>
  <si>
    <t>Anea Blanko</t>
  </si>
  <si>
    <t>B185</t>
  </si>
  <si>
    <t>Malibu</t>
  </si>
  <si>
    <t>B217</t>
  </si>
  <si>
    <t>Coca Cola</t>
  </si>
  <si>
    <t>B219.1</t>
  </si>
  <si>
    <t>Vere ne shishe</t>
  </si>
  <si>
    <t>Inventari Kuzhines</t>
  </si>
  <si>
    <t>Lloji I automjetit</t>
  </si>
  <si>
    <t>Kapaciteti</t>
  </si>
  <si>
    <t>Targa</t>
  </si>
  <si>
    <t>Kamion Benz TR 8362 H</t>
  </si>
  <si>
    <t>1.5 Ton</t>
  </si>
  <si>
    <t>TR 8362 H</t>
  </si>
  <si>
    <t>Veture Mercedez-Benz TR 2222 F</t>
  </si>
  <si>
    <t>4 vende</t>
  </si>
  <si>
    <t>TR 2222 F</t>
  </si>
  <si>
    <t xml:space="preserve"> Foristrad BMW TR 1111 L</t>
  </si>
  <si>
    <t>TR 1111 L</t>
  </si>
  <si>
    <t>Motociklet "Lifan"</t>
  </si>
  <si>
    <t>1 vende</t>
  </si>
  <si>
    <t>ADMINISTRATORJA</t>
  </si>
  <si>
    <t>Viti   2011</t>
  </si>
  <si>
    <t>01.01.2011</t>
  </si>
  <si>
    <t>Pasqyrat    Financiare    te    Vitit   2011</t>
  </si>
  <si>
    <t>Pasqyra   e   te   Ardhurave   dhe   Shpenzimeve     2011</t>
  </si>
  <si>
    <t>Pasqyra   e   Fluksit   Monetar  -  Metoda  Indirekte   2011</t>
  </si>
  <si>
    <t>Pasqyra  e  Ndryshimeve  ne  Kapital  2011</t>
  </si>
  <si>
    <t>Pasqyre  Ndihmese per Fluksin Monetar 2011</t>
  </si>
  <si>
    <t>Aktivet  Afatgjata Materiale me vlere fillestare 2011</t>
  </si>
  <si>
    <t>Amortizimi A.A.Materiale  2011</t>
  </si>
  <si>
    <t>Vlera kontabel Neto e A.A.Materiale 2011</t>
  </si>
  <si>
    <t>Pasqyra Nr.2</t>
  </si>
  <si>
    <t>SHPENZIMET</t>
  </si>
  <si>
    <t>Blerje,shpenzime(a+/-b+c+/-d+e)</t>
  </si>
  <si>
    <t>Blerje/shpenzime materiale dhe materiale te tjera</t>
  </si>
  <si>
    <t>601+602</t>
  </si>
  <si>
    <t>Ndryshimet e gjandjeve te materialeve(+/-)</t>
  </si>
  <si>
    <t>Mallra te blera</t>
  </si>
  <si>
    <t>605/1</t>
  </si>
  <si>
    <t>d)</t>
  </si>
  <si>
    <t>Ndryshimet e gjendjeve te mallrave(+/-)</t>
  </si>
  <si>
    <t>e)</t>
  </si>
  <si>
    <t>Shpenzime per sherbime</t>
  </si>
  <si>
    <t>605/2</t>
  </si>
  <si>
    <t>Shpenzime per personelin(a+b)</t>
  </si>
  <si>
    <t>a-</t>
  </si>
  <si>
    <t>b-</t>
  </si>
  <si>
    <t>Shpenzimet per sig.shoqerore e shendetsore</t>
  </si>
  <si>
    <t>Sherbime nga te trete(a+b+c+d+e+f+g+h+i+j+k+l+m)</t>
  </si>
  <si>
    <t>Sherbime nga nen-kontraktoret</t>
  </si>
  <si>
    <t>Trajtime te pergjithshme</t>
  </si>
  <si>
    <t>Qera</t>
  </si>
  <si>
    <t>Mirembajtje dhe riparime</t>
  </si>
  <si>
    <t>Shpenzime per siguracione</t>
  </si>
  <si>
    <t>f)</t>
  </si>
  <si>
    <t>Kerkim studime</t>
  </si>
  <si>
    <t>g)</t>
  </si>
  <si>
    <t>Sherbime te tjera</t>
  </si>
  <si>
    <t>h)</t>
  </si>
  <si>
    <t>Shpenzime per koncesionme,patenta dhe licensa</t>
  </si>
  <si>
    <t>i)</t>
  </si>
  <si>
    <t>Shpenzime per publicitet dhe reklama</t>
  </si>
  <si>
    <t>j)</t>
  </si>
  <si>
    <t>Transferime,udhetime,dieta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</si>
  <si>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</si>
  <si>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</si>
  <si>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</si>
  <si>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</si>
  <si>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</si>
  <si>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</si>
  <si>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</si>
  <si>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</si>
  <si>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</si>
  <si>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</si>
  <si>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</si>
  <si>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</si>
  <si>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</si>
  <si>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</si>
  <si>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</si>
  <si>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</si>
  <si>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Informate</t>
  </si>
  <si>
    <t>Numri mesatar i te punesuarve</t>
  </si>
  <si>
    <t>Investimet</t>
  </si>
  <si>
    <t>Shtimi I aseteve fikse</t>
  </si>
  <si>
    <t>nga te cilat:asete te reja</t>
  </si>
  <si>
    <t>Paksimi i aseteve fikse</t>
  </si>
  <si>
    <t>nga te cilat:shitja e aseteve ekzistuese</t>
  </si>
  <si>
    <t>Pasqyra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</si>
  <si>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</si>
  <si>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</si>
  <si>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</si>
  <si>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</si>
  <si>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</si>
  <si>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</si>
  <si>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</si>
  <si>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</si>
  <si>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</si>
  <si>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</si>
  <si>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</si>
  <si>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</si>
  <si>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</si>
  <si>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</si>
  <si>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</si>
  <si>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</si>
  <si>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</si>
  <si>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</si>
  <si>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Eksport,prodhime te ndryshme</t>
  </si>
  <si>
    <t>Fason te cdo lloji</t>
  </si>
  <si>
    <t>Prodhim materiale ndertimi</t>
  </si>
  <si>
    <t>Prodhim ushqimore</t>
  </si>
  <si>
    <t>Prodhim pije alkolike,etj</t>
  </si>
  <si>
    <t>Prodhime energji</t>
  </si>
  <si>
    <t>Prodhim hidrokarbure</t>
  </si>
  <si>
    <t>Prodhime te tjera</t>
  </si>
  <si>
    <t>Totali i te ardhurave nga prodhimi</t>
  </si>
  <si>
    <t>Transport</t>
  </si>
  <si>
    <t>Transport mallrash</t>
  </si>
  <si>
    <t>Transport malli nderkombetar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</si>
  <si>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</si>
  <si>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</si>
  <si>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</si>
  <si>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</si>
  <si>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</si>
  <si>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</si>
  <si>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</si>
  <si>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</si>
  <si>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</si>
  <si>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</si>
  <si>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</si>
  <si>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</si>
  <si>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</si>
  <si>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</si>
  <si>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</si>
  <si>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V</t>
  </si>
  <si>
    <t>Totali i te ardhurave nga sherbimet</t>
  </si>
  <si>
    <t>TOTALI (I+II+III+IV+V)</t>
  </si>
  <si>
    <t>Te punesuar mesatarisht per vitin 2010</t>
  </si>
  <si>
    <t>Nr.i te punesuarve</t>
  </si>
  <si>
    <t>Me page deri ne 19.000 leke</t>
  </si>
  <si>
    <t>Me page nga 19.001 deri ne 30.000 leke</t>
  </si>
  <si>
    <t>Me page nga 30.001 deri ne 66.500 leke</t>
  </si>
  <si>
    <t>Me page nga 66501 deri ne 84.100 leke</t>
  </si>
  <si>
    <t>Me page me te larte se 84.100 leke</t>
  </si>
  <si>
    <t>Viti 2011</t>
  </si>
  <si>
    <t>INVENTARI FIZIK I GJEMDJES SE MALLRAVE ME KUZHINE ME 31.12.2011</t>
  </si>
  <si>
    <t>INVENTARI FIZIK I GJENDJES SE MALLRAVE TE BARIT ME 31.12.2011</t>
  </si>
  <si>
    <t>Inventari I automjeteve ne pronesi te subjektit per vitin 2011</t>
  </si>
  <si>
    <t>31.12.2011</t>
  </si>
  <si>
    <t>31.12.11</t>
  </si>
  <si>
    <t>Pozicioni me 31 dhjetor 2011</t>
  </si>
  <si>
    <t>Biskota Pavesini</t>
  </si>
  <si>
    <t>Brodo peshku</t>
  </si>
  <si>
    <t>Brokoli</t>
  </si>
  <si>
    <t>Brodo mishi</t>
  </si>
  <si>
    <t>Cokokrem Nutela</t>
  </si>
  <si>
    <t>Cokollate e bardhe</t>
  </si>
  <si>
    <t>Lule laker</t>
  </si>
  <si>
    <t>Maja pene  angeli</t>
  </si>
  <si>
    <t>Mjalte</t>
  </si>
  <si>
    <t xml:space="preserve">Patate  </t>
  </si>
  <si>
    <t>Piper I bluar</t>
  </si>
  <si>
    <t>Piper jeshil</t>
  </si>
  <si>
    <t>Piper I kuq</t>
  </si>
  <si>
    <t>Pure patatesh</t>
  </si>
  <si>
    <t>Recel qershie</t>
  </si>
  <si>
    <t>Rrush I thate</t>
  </si>
  <si>
    <t>Rukola</t>
  </si>
  <si>
    <t>Sallam milanez</t>
  </si>
  <si>
    <t>Sallam pikant</t>
  </si>
  <si>
    <t>Sallate jeshile</t>
  </si>
  <si>
    <t>Sardele kuti</t>
  </si>
  <si>
    <t>Sode</t>
  </si>
  <si>
    <t>Spageti PL</t>
  </si>
  <si>
    <t>Speca jeshil</t>
  </si>
  <si>
    <t>Spinaq I ngrire</t>
  </si>
  <si>
    <t>Susam(Ton peshku)</t>
  </si>
  <si>
    <t>Tortelini</t>
  </si>
  <si>
    <t>Uthull vere</t>
  </si>
  <si>
    <t>Vaj ulliri virgjinia</t>
  </si>
  <si>
    <t>Xhelatine</t>
  </si>
  <si>
    <t>Pene e bardhe</t>
  </si>
  <si>
    <t>Oriz galo</t>
  </si>
  <si>
    <t xml:space="preserve">Biskota </t>
  </si>
  <si>
    <t>Cokollate e ngrire</t>
  </si>
  <si>
    <t>Kremvice</t>
  </si>
  <si>
    <t>Vegeta</t>
  </si>
  <si>
    <t>Molle</t>
  </si>
  <si>
    <t>Zupa</t>
  </si>
  <si>
    <t>Inv.fizik 31.12.11</t>
  </si>
  <si>
    <t>B010</t>
  </si>
  <si>
    <t>Martini White</t>
  </si>
  <si>
    <t>B025</t>
  </si>
  <si>
    <t>Vodka Wyberova</t>
  </si>
  <si>
    <t>B027</t>
  </si>
  <si>
    <t>Tequila Cuervo</t>
  </si>
  <si>
    <t>B066</t>
  </si>
  <si>
    <t>Glen Fildish</t>
  </si>
  <si>
    <t>B082</t>
  </si>
  <si>
    <t>Chery Brandy</t>
  </si>
  <si>
    <t>B112</t>
  </si>
  <si>
    <t>B118</t>
  </si>
  <si>
    <t>Caj Ftohte,pjeshke</t>
  </si>
  <si>
    <t>B120</t>
  </si>
  <si>
    <t>Sprite</t>
  </si>
  <si>
    <t>B121</t>
  </si>
  <si>
    <t>Red Bull</t>
  </si>
  <si>
    <t>B122</t>
  </si>
  <si>
    <t>Bravo</t>
  </si>
  <si>
    <t>B128</t>
  </si>
  <si>
    <t>Uje Tepelena</t>
  </si>
  <si>
    <t>B135</t>
  </si>
  <si>
    <t>Kafe ekspres Illy</t>
  </si>
  <si>
    <t>B186</t>
  </si>
  <si>
    <t>Jin Beefeaters</t>
  </si>
  <si>
    <t>B187</t>
  </si>
  <si>
    <t>Napoleon</t>
  </si>
  <si>
    <t xml:space="preserve">B190 </t>
  </si>
  <si>
    <t>B191</t>
  </si>
  <si>
    <t>Birre Bat,Henkel,Beks 0.33 l</t>
  </si>
  <si>
    <t>Tirana Birre,shishe 0.5 l</t>
  </si>
  <si>
    <t>B219</t>
  </si>
  <si>
    <t>Vere e hapor</t>
  </si>
  <si>
    <t>B249</t>
  </si>
  <si>
    <t>Uje Pana</t>
  </si>
  <si>
    <t>Aferdita Elbasan</t>
  </si>
  <si>
    <t>Aferdita Tirane</t>
  </si>
  <si>
    <t>Dita 2000 Tirane</t>
  </si>
  <si>
    <t>ILAR shpk Tirane</t>
  </si>
  <si>
    <t>MNS Tirane</t>
  </si>
  <si>
    <t>Planet Fier</t>
  </si>
  <si>
    <t>Rubini Shkoder</t>
  </si>
  <si>
    <t>Tipografia Ushtarake Tirane</t>
  </si>
  <si>
    <t>Shtypshkronja Vlora</t>
  </si>
  <si>
    <t>Firma "AREV" per shitje AQT</t>
  </si>
  <si>
    <t>Albania Consortium</t>
  </si>
  <si>
    <t>Euronuova Fier</t>
  </si>
  <si>
    <t>Tabaco Hollding</t>
  </si>
  <si>
    <t>Valtelina shpk</t>
  </si>
  <si>
    <t>ALBIX</t>
  </si>
  <si>
    <t>Lista e detyrimeve te Klienteve me 31.12.2011</t>
  </si>
  <si>
    <t>Lista e detryrimeve ndaj Furnitoreve me 31.12.2011</t>
  </si>
  <si>
    <t>British American Tabacco Albani</t>
  </si>
  <si>
    <t>Marketing&amp;Distribution</t>
  </si>
  <si>
    <t>Erjon Kapedani</t>
  </si>
  <si>
    <t xml:space="preserve">     Kuadri ligjor: Ligji 9228 dt 29.04.2004 "Per Kontabilitetin dhe Pasqyrat Financiare"</t>
  </si>
  <si>
    <t>Foristrad "Land Rover"</t>
  </si>
  <si>
    <t xml:space="preserve">                                            Proces verbal</t>
  </si>
  <si>
    <t xml:space="preserve">znj.Shefikat Ngjela.dhe ortakut te vetem te saj,ne lidhje me levizjet e kryera ne llogarine rrjedhese te </t>
  </si>
  <si>
    <t>Dokumenti</t>
  </si>
  <si>
    <t>Data</t>
  </si>
  <si>
    <t>arketime</t>
  </si>
  <si>
    <t>pagesa</t>
  </si>
  <si>
    <t>Hua e marre</t>
  </si>
  <si>
    <t>Kthyer</t>
  </si>
  <si>
    <t xml:space="preserve">Hua e </t>
  </si>
  <si>
    <t>nga ortaku</t>
  </si>
  <si>
    <t>hua ortakut</t>
  </si>
  <si>
    <t>mbetur</t>
  </si>
  <si>
    <t>Arka,hyrje nga Shefikat Ngjela</t>
  </si>
  <si>
    <t>P/ALFAZED shpk</t>
  </si>
  <si>
    <t>Ortaku i Vetem</t>
  </si>
  <si>
    <t>SHEFIKAT NGJELA</t>
  </si>
  <si>
    <t>I mbajtur sot me date 31.12.2011 midis shoqerise "Alfazed" shpk perfaqsuar nga administratorja e saj</t>
  </si>
  <si>
    <t>ortakut te vetem te shoqerise znj.Shefikat Ngjela,per vitin 2011.</t>
  </si>
  <si>
    <t>28.02.11</t>
  </si>
  <si>
    <t>31.03.11</t>
  </si>
  <si>
    <t>31.05.11</t>
  </si>
  <si>
    <t>Arka,kthim huaje Shefikat Ngjela</t>
  </si>
  <si>
    <t>30.06.11</t>
  </si>
  <si>
    <t>31.07.11</t>
  </si>
  <si>
    <t>31.08.11</t>
  </si>
  <si>
    <t>01.09.11</t>
  </si>
  <si>
    <t>31.10.11</t>
  </si>
  <si>
    <t>30.11.11</t>
  </si>
  <si>
    <t>Banka Popullore,terhequr nga pronari</t>
  </si>
  <si>
    <t>28.12.11</t>
  </si>
  <si>
    <t>30.12.11</t>
  </si>
  <si>
    <t>AA 888 BJ</t>
  </si>
  <si>
    <t>periudhes rraportuese dhe qe kerkojne korigjim nuk ka.</t>
  </si>
  <si>
    <t>20.03.2012</t>
  </si>
  <si>
    <t>Te ardhura nga investime afatgjata jomateriale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</si>
</sst>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-* #,##0_L_e_k_-;\-* #,##0_L_e_k_-;_-* &quot;-&quot;??_L_e_k_-;_-@_-"/>
    <numFmt numFmtId="167" formatCode="#,##0.00_);\-#,##0.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 Narrow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indexed="8"/>
      <name val="MS Sans Serif"/>
      <family val="2"/>
    </font>
    <font>
      <b/>
      <i/>
      <sz val="9.85"/>
      <color indexed="8"/>
      <name val="Times New Roman"/>
      <family val="1"/>
    </font>
    <font>
      <b/>
      <u/>
      <sz val="10"/>
      <color indexed="8"/>
      <name val="Arial"/>
      <family val="2"/>
    </font>
    <font>
      <b/>
      <i/>
      <sz val="9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sz val="9.85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4" xfId="0" applyFont="1" applyBorder="1"/>
    <xf numFmtId="0" fontId="4" fillId="0" borderId="0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8" fillId="0" borderId="0" xfId="0" applyFont="1" applyBorder="1"/>
    <xf numFmtId="0" fontId="8" fillId="0" borderId="6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3" fontId="3" fillId="0" borderId="1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/>
    <xf numFmtId="3" fontId="3" fillId="0" borderId="14" xfId="0" applyNumberFormat="1" applyFont="1" applyBorder="1"/>
    <xf numFmtId="3" fontId="14" fillId="0" borderId="14" xfId="0" applyNumberFormat="1" applyFont="1" applyBorder="1"/>
    <xf numFmtId="3" fontId="14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5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0" fillId="0" borderId="0" xfId="0" applyNumberFormat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9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46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1" fontId="4" fillId="0" borderId="14" xfId="0" applyNumberFormat="1" applyFont="1" applyBorder="1"/>
    <xf numFmtId="3" fontId="4" fillId="0" borderId="14" xfId="0" applyNumberFormat="1" applyFont="1" applyBorder="1"/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10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" fontId="4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3" fontId="4" fillId="0" borderId="11" xfId="0" applyNumberFormat="1" applyFont="1" applyBorder="1" applyAlignment="1">
      <alignment horizontal="right"/>
    </xf>
    <xf numFmtId="165" fontId="4" fillId="0" borderId="11" xfId="1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/>
    </xf>
    <xf numFmtId="0" fontId="16" fillId="0" borderId="14" xfId="0" applyFont="1" applyBorder="1"/>
    <xf numFmtId="3" fontId="4" fillId="0" borderId="14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166" fontId="0" fillId="0" borderId="2" xfId="1" applyNumberFormat="1" applyFont="1" applyBorder="1"/>
    <xf numFmtId="0" fontId="0" fillId="0" borderId="0" xfId="0" applyBorder="1" applyAlignment="1">
      <alignment horizontal="center"/>
    </xf>
    <xf numFmtId="0" fontId="18" fillId="0" borderId="27" xfId="0" applyFont="1" applyBorder="1"/>
    <xf numFmtId="0" fontId="0" fillId="0" borderId="0" xfId="0" applyBorder="1" applyAlignment="1"/>
    <xf numFmtId="166" fontId="0" fillId="0" borderId="0" xfId="1" applyNumberFormat="1" applyFont="1" applyBorder="1" applyAlignment="1"/>
    <xf numFmtId="166" fontId="0" fillId="0" borderId="0" xfId="1" applyNumberFormat="1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166" fontId="0" fillId="0" borderId="10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0" borderId="11" xfId="1" applyNumberFormat="1" applyFont="1" applyBorder="1" applyAlignment="1">
      <alignment horizontal="center"/>
    </xf>
    <xf numFmtId="0" fontId="0" fillId="0" borderId="14" xfId="0" applyFill="1" applyBorder="1"/>
    <xf numFmtId="0" fontId="0" fillId="0" borderId="14" xfId="0" applyBorder="1" applyAlignment="1"/>
    <xf numFmtId="166" fontId="0" fillId="0" borderId="14" xfId="1" applyNumberFormat="1" applyFont="1" applyBorder="1" applyAlignment="1"/>
    <xf numFmtId="166" fontId="0" fillId="0" borderId="14" xfId="1" applyNumberFormat="1" applyFont="1" applyBorder="1"/>
    <xf numFmtId="0" fontId="0" fillId="0" borderId="14" xfId="0" applyBorder="1"/>
    <xf numFmtId="0" fontId="19" fillId="0" borderId="14" xfId="0" applyFont="1" applyBorder="1" applyAlignment="1"/>
    <xf numFmtId="166" fontId="19" fillId="0" borderId="14" xfId="1" applyNumberFormat="1" applyFont="1" applyBorder="1" applyAlignment="1"/>
    <xf numFmtId="0" fontId="0" fillId="0" borderId="1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4" xfId="0" applyFont="1" applyBorder="1" applyAlignment="1"/>
    <xf numFmtId="166" fontId="3" fillId="0" borderId="14" xfId="1" applyNumberFormat="1" applyFont="1" applyBorder="1" applyAlignment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166" fontId="0" fillId="0" borderId="14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9" fillId="0" borderId="0" xfId="0" applyFont="1" applyBorder="1"/>
    <xf numFmtId="166" fontId="19" fillId="0" borderId="0" xfId="1" applyNumberFormat="1" applyFont="1" applyBorder="1"/>
    <xf numFmtId="0" fontId="13" fillId="0" borderId="0" xfId="0" applyFont="1" applyBorder="1" applyAlignment="1">
      <alignment vertical="center"/>
    </xf>
    <xf numFmtId="166" fontId="0" fillId="0" borderId="0" xfId="1" applyNumberFormat="1" applyFont="1"/>
    <xf numFmtId="0" fontId="0" fillId="0" borderId="7" xfId="0" applyBorder="1"/>
    <xf numFmtId="166" fontId="0" fillId="0" borderId="7" xfId="1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6" fontId="0" fillId="0" borderId="0" xfId="1" applyNumberFormat="1" applyFont="1" applyFill="1" applyBorder="1"/>
    <xf numFmtId="166" fontId="3" fillId="0" borderId="0" xfId="1" applyNumberFormat="1" applyFont="1" applyBorder="1"/>
    <xf numFmtId="166" fontId="8" fillId="0" borderId="0" xfId="1" applyNumberFormat="1" applyFont="1" applyBorder="1"/>
    <xf numFmtId="0" fontId="3" fillId="0" borderId="0" xfId="0" applyFont="1" applyBorder="1" applyAlignment="1">
      <alignment horizontal="left"/>
    </xf>
    <xf numFmtId="0" fontId="12" fillId="0" borderId="2" xfId="0" applyFont="1" applyBorder="1"/>
    <xf numFmtId="166" fontId="12" fillId="0" borderId="2" xfId="1" applyNumberFormat="1" applyFont="1" applyBorder="1"/>
    <xf numFmtId="166" fontId="3" fillId="0" borderId="2" xfId="1" applyNumberFormat="1" applyFont="1" applyBorder="1"/>
    <xf numFmtId="0" fontId="12" fillId="0" borderId="5" xfId="0" applyFont="1" applyBorder="1"/>
    <xf numFmtId="166" fontId="12" fillId="0" borderId="5" xfId="1" applyNumberFormat="1" applyFont="1" applyBorder="1"/>
    <xf numFmtId="166" fontId="3" fillId="0" borderId="5" xfId="1" applyNumberFormat="1" applyFont="1" applyBorder="1"/>
    <xf numFmtId="0" fontId="12" fillId="0" borderId="0" xfId="0" applyFont="1" applyBorder="1" applyAlignment="1">
      <alignment horizontal="right" vertical="center"/>
    </xf>
    <xf numFmtId="166" fontId="0" fillId="0" borderId="0" xfId="1" applyNumberFormat="1" applyFont="1" applyBorder="1" applyAlignment="1">
      <alignment horizontal="center"/>
    </xf>
    <xf numFmtId="0" fontId="0" fillId="0" borderId="0" xfId="0" applyFill="1" applyBorder="1" applyAlignment="1"/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/>
    <xf numFmtId="0" fontId="0" fillId="0" borderId="0" xfId="0" applyAlignment="1">
      <alignment horizontal="center"/>
    </xf>
    <xf numFmtId="0" fontId="13" fillId="0" borderId="0" xfId="0" applyFont="1"/>
    <xf numFmtId="166" fontId="19" fillId="0" borderId="0" xfId="1" applyNumberFormat="1" applyFont="1" applyBorder="1" applyAlignment="1"/>
    <xf numFmtId="0" fontId="0" fillId="0" borderId="0" xfId="0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66" fontId="0" fillId="0" borderId="5" xfId="1" applyNumberFormat="1" applyFont="1" applyBorder="1"/>
    <xf numFmtId="0" fontId="3" fillId="0" borderId="0" xfId="0" applyFont="1" applyBorder="1" applyAlignment="1">
      <alignment horizontal="left" vertical="center"/>
    </xf>
    <xf numFmtId="166" fontId="22" fillId="0" borderId="5" xfId="1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19" fillId="0" borderId="14" xfId="0" applyFont="1" applyBorder="1" applyAlignment="1">
      <alignment horizontal="center"/>
    </xf>
    <xf numFmtId="166" fontId="19" fillId="0" borderId="14" xfId="1" applyNumberFormat="1" applyFont="1" applyBorder="1" applyAlignment="1">
      <alignment horizontal="center"/>
    </xf>
    <xf numFmtId="0" fontId="19" fillId="0" borderId="14" xfId="0" applyFont="1" applyBorder="1"/>
    <xf numFmtId="166" fontId="19" fillId="0" borderId="14" xfId="1" applyNumberFormat="1" applyFont="1" applyBorder="1"/>
    <xf numFmtId="0" fontId="3" fillId="0" borderId="14" xfId="0" applyFont="1" applyBorder="1"/>
    <xf numFmtId="1" fontId="3" fillId="0" borderId="14" xfId="0" applyNumberFormat="1" applyFont="1" applyBorder="1"/>
    <xf numFmtId="0" fontId="12" fillId="0" borderId="14" xfId="0" applyFont="1" applyBorder="1"/>
    <xf numFmtId="166" fontId="12" fillId="0" borderId="0" xfId="1" applyNumberFormat="1" applyFont="1" applyBorder="1"/>
    <xf numFmtId="0" fontId="0" fillId="0" borderId="5" xfId="0" applyBorder="1" applyAlignment="1">
      <alignment horizontal="center"/>
    </xf>
    <xf numFmtId="0" fontId="8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/>
    <xf numFmtId="166" fontId="23" fillId="0" borderId="0" xfId="1" applyNumberFormat="1" applyFont="1"/>
    <xf numFmtId="166" fontId="23" fillId="0" borderId="7" xfId="1" applyNumberFormat="1" applyFont="1" applyBorder="1"/>
    <xf numFmtId="166" fontId="23" fillId="0" borderId="5" xfId="1" applyNumberFormat="1" applyFont="1" applyBorder="1"/>
    <xf numFmtId="166" fontId="19" fillId="0" borderId="5" xfId="1" applyNumberFormat="1" applyFont="1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4" fillId="0" borderId="0" xfId="0" applyFont="1" applyBorder="1" applyAlignment="1">
      <alignment horizontal="right"/>
    </xf>
    <xf numFmtId="0" fontId="25" fillId="0" borderId="0" xfId="0" applyFont="1"/>
    <xf numFmtId="0" fontId="26" fillId="0" borderId="0" xfId="0" applyFont="1"/>
    <xf numFmtId="0" fontId="26" fillId="0" borderId="0" xfId="0" applyFont="1" applyBorder="1"/>
    <xf numFmtId="0" fontId="26" fillId="0" borderId="6" xfId="0" applyFont="1" applyBorder="1"/>
    <xf numFmtId="0" fontId="26" fillId="0" borderId="2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/>
    <xf numFmtId="0" fontId="26" fillId="0" borderId="0" xfId="0" applyFont="1" applyBorder="1" applyAlignment="1">
      <alignment horizontal="center"/>
    </xf>
    <xf numFmtId="0" fontId="25" fillId="0" borderId="14" xfId="0" applyFont="1" applyBorder="1"/>
    <xf numFmtId="0" fontId="27" fillId="0" borderId="14" xfId="0" applyFont="1" applyBorder="1"/>
    <xf numFmtId="0" fontId="26" fillId="0" borderId="14" xfId="0" applyFont="1" applyBorder="1"/>
    <xf numFmtId="0" fontId="26" fillId="0" borderId="14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14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" fontId="19" fillId="0" borderId="14" xfId="0" applyNumberFormat="1" applyFont="1" applyBorder="1" applyAlignment="1">
      <alignment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4" xfId="0" applyNumberFormat="1" applyFont="1" applyBorder="1"/>
    <xf numFmtId="3" fontId="19" fillId="0" borderId="14" xfId="0" applyNumberFormat="1" applyFont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3" fontId="19" fillId="2" borderId="14" xfId="0" applyNumberFormat="1" applyFont="1" applyFill="1" applyBorder="1"/>
    <xf numFmtId="0" fontId="28" fillId="0" borderId="0" xfId="0" applyFont="1" applyAlignment="1">
      <alignment horizontal="center"/>
    </xf>
    <xf numFmtId="0" fontId="2" fillId="0" borderId="0" xfId="0" applyFont="1"/>
    <xf numFmtId="0" fontId="29" fillId="0" borderId="0" xfId="0" applyFont="1"/>
    <xf numFmtId="14" fontId="0" fillId="0" borderId="14" xfId="0" applyNumberFormat="1" applyBorder="1"/>
    <xf numFmtId="165" fontId="0" fillId="0" borderId="14" xfId="1" applyNumberFormat="1" applyFont="1" applyBorder="1"/>
    <xf numFmtId="0" fontId="0" fillId="0" borderId="14" xfId="0" applyBorder="1" applyAlignment="1">
      <alignment horizontal="center"/>
    </xf>
    <xf numFmtId="0" fontId="2" fillId="0" borderId="14" xfId="0" applyFont="1" applyBorder="1"/>
    <xf numFmtId="0" fontId="0" fillId="0" borderId="14" xfId="0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30" fillId="0" borderId="0" xfId="0" applyFont="1"/>
    <xf numFmtId="165" fontId="0" fillId="0" borderId="0" xfId="1" applyNumberFormat="1" applyFont="1"/>
    <xf numFmtId="0" fontId="12" fillId="0" borderId="0" xfId="0" applyFont="1"/>
    <xf numFmtId="0" fontId="21" fillId="0" borderId="0" xfId="0" applyFont="1"/>
    <xf numFmtId="165" fontId="12" fillId="0" borderId="14" xfId="1" applyNumberFormat="1" applyFont="1" applyBorder="1"/>
    <xf numFmtId="165" fontId="3" fillId="0" borderId="14" xfId="1" applyNumberFormat="1" applyFont="1" applyBorder="1"/>
    <xf numFmtId="0" fontId="3" fillId="0" borderId="14" xfId="0" applyFont="1" applyFill="1" applyBorder="1"/>
    <xf numFmtId="0" fontId="12" fillId="0" borderId="14" xfId="0" applyFont="1" applyFill="1" applyBorder="1"/>
    <xf numFmtId="0" fontId="31" fillId="0" borderId="0" xfId="0" applyNumberFormat="1" applyFont="1" applyFill="1" applyBorder="1" applyAlignment="1" applyProtection="1"/>
    <xf numFmtId="0" fontId="32" fillId="0" borderId="0" xfId="0" applyFont="1" applyAlignment="1">
      <alignment horizontal="left" vertical="center"/>
    </xf>
    <xf numFmtId="0" fontId="3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4" fillId="0" borderId="14" xfId="0" applyFont="1" applyBorder="1" applyAlignment="1">
      <alignment horizontal="left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4" fillId="0" borderId="14" xfId="0" applyNumberFormat="1" applyFont="1" applyFill="1" applyBorder="1" applyAlignment="1" applyProtection="1">
      <alignment horizontal="right" vertical="center"/>
    </xf>
    <xf numFmtId="0" fontId="34" fillId="0" borderId="14" xfId="0" applyNumberFormat="1" applyFont="1" applyFill="1" applyBorder="1" applyAlignment="1" applyProtection="1">
      <alignment horizontal="center" vertical="center"/>
    </xf>
    <xf numFmtId="0" fontId="35" fillId="0" borderId="14" xfId="0" applyFont="1" applyBorder="1" applyAlignment="1">
      <alignment horizontal="left" vertical="center"/>
    </xf>
    <xf numFmtId="0" fontId="35" fillId="0" borderId="14" xfId="0" applyFont="1" applyBorder="1" applyAlignment="1">
      <alignment horizontal="center" vertical="center"/>
    </xf>
    <xf numFmtId="0" fontId="36" fillId="0" borderId="14" xfId="0" applyNumberFormat="1" applyFont="1" applyFill="1" applyBorder="1" applyAlignment="1" applyProtection="1">
      <alignment horizontal="right" vertical="center"/>
    </xf>
    <xf numFmtId="0" fontId="37" fillId="0" borderId="14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167" fontId="37" fillId="0" borderId="14" xfId="0" applyNumberFormat="1" applyFont="1" applyBorder="1" applyAlignment="1">
      <alignment horizontal="right" vertical="center"/>
    </xf>
    <xf numFmtId="167" fontId="37" fillId="0" borderId="14" xfId="0" applyNumberFormat="1" applyFont="1" applyFill="1" applyBorder="1" applyAlignment="1" applyProtection="1">
      <alignment horizontal="right" vertical="center"/>
    </xf>
    <xf numFmtId="0" fontId="0" fillId="0" borderId="14" xfId="0" applyNumberFormat="1" applyFill="1" applyBorder="1" applyAlignment="1" applyProtection="1"/>
    <xf numFmtId="0" fontId="39" fillId="0" borderId="14" xfId="0" applyNumberFormat="1" applyFont="1" applyFill="1" applyBorder="1" applyAlignment="1" applyProtection="1"/>
    <xf numFmtId="167" fontId="40" fillId="0" borderId="14" xfId="0" applyNumberFormat="1" applyFont="1" applyBorder="1" applyAlignment="1">
      <alignment horizontal="right" vertical="center"/>
    </xf>
    <xf numFmtId="165" fontId="31" fillId="0" borderId="14" xfId="1" applyNumberFormat="1" applyFont="1" applyFill="1" applyBorder="1" applyAlignment="1" applyProtection="1"/>
    <xf numFmtId="0" fontId="40" fillId="0" borderId="14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/>
    <xf numFmtId="165" fontId="12" fillId="0" borderId="14" xfId="1" applyNumberFormat="1" applyFont="1" applyFill="1" applyBorder="1" applyAlignment="1" applyProtection="1"/>
    <xf numFmtId="165" fontId="12" fillId="0" borderId="14" xfId="0" applyNumberFormat="1" applyFont="1" applyFill="1" applyBorder="1" applyAlignment="1" applyProtection="1"/>
    <xf numFmtId="0" fontId="41" fillId="0" borderId="0" xfId="0" applyFont="1"/>
    <xf numFmtId="0" fontId="30" fillId="0" borderId="14" xfId="0" applyFont="1" applyBorder="1"/>
    <xf numFmtId="0" fontId="41" fillId="0" borderId="14" xfId="0" applyFont="1" applyBorder="1"/>
    <xf numFmtId="165" fontId="41" fillId="0" borderId="14" xfId="1" applyNumberFormat="1" applyFont="1" applyBorder="1"/>
    <xf numFmtId="165" fontId="0" fillId="0" borderId="0" xfId="1" applyNumberFormat="1" applyFont="1" applyBorder="1"/>
    <xf numFmtId="0" fontId="30" fillId="0" borderId="14" xfId="0" applyFont="1" applyFill="1" applyBorder="1"/>
    <xf numFmtId="165" fontId="30" fillId="0" borderId="14" xfId="0" applyNumberFormat="1" applyFont="1" applyBorder="1"/>
    <xf numFmtId="0" fontId="0" fillId="0" borderId="14" xfId="0" applyBorder="1" applyAlignment="1">
      <alignment horizontal="left"/>
    </xf>
    <xf numFmtId="0" fontId="2" fillId="0" borderId="14" xfId="0" applyFont="1" applyBorder="1" applyAlignment="1">
      <alignment horizontal="left"/>
    </xf>
    <xf numFmtId="3" fontId="0" fillId="0" borderId="0" xfId="0" applyNumberFormat="1"/>
    <xf numFmtId="165" fontId="36" fillId="0" borderId="14" xfId="1" applyNumberFormat="1" applyFont="1" applyFill="1" applyBorder="1" applyAlignment="1" applyProtection="1">
      <alignment horizontal="right" vertical="center"/>
    </xf>
    <xf numFmtId="0" fontId="12" fillId="0" borderId="14" xfId="0" applyFont="1" applyBorder="1" applyAlignment="1">
      <alignment horizontal="center"/>
    </xf>
    <xf numFmtId="0" fontId="0" fillId="0" borderId="15" xfId="0" applyFill="1" applyBorder="1"/>
    <xf numFmtId="165" fontId="0" fillId="0" borderId="15" xfId="1" applyNumberFormat="1" applyFont="1" applyFill="1" applyBorder="1"/>
    <xf numFmtId="165" fontId="2" fillId="0" borderId="14" xfId="1" applyNumberFormat="1" applyFont="1" applyBorder="1"/>
    <xf numFmtId="0" fontId="3" fillId="0" borderId="1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22" fillId="0" borderId="14" xfId="0" applyFont="1" applyBorder="1"/>
    <xf numFmtId="0" fontId="0" fillId="0" borderId="7" xfId="0" applyFill="1" applyBorder="1"/>
    <xf numFmtId="166" fontId="42" fillId="0" borderId="7" xfId="1" applyNumberFormat="1" applyFont="1" applyFill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165" fontId="0" fillId="0" borderId="12" xfId="1" applyNumberFormat="1" applyFont="1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5" fontId="12" fillId="0" borderId="1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BANI/Desktop/Pasq.financ.v.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tro 09"/>
      <sheetName val="Aktivet"/>
      <sheetName val="Pasivet"/>
      <sheetName val="Rezultati"/>
      <sheetName val="Fluksi"/>
      <sheetName val="Kapitali"/>
      <sheetName val="Ndihmese Fluksi"/>
      <sheetName val="Kopertina"/>
      <sheetName val="1"/>
      <sheetName val="2"/>
    </sheetNames>
    <sheetDataSet>
      <sheetData sheetId="0">
        <row r="3">
          <cell r="M3">
            <v>10000000</v>
          </cell>
        </row>
        <row r="4">
          <cell r="M4">
            <v>1292887</v>
          </cell>
        </row>
        <row r="15">
          <cell r="K15">
            <v>0</v>
          </cell>
        </row>
        <row r="16">
          <cell r="K16">
            <v>0</v>
          </cell>
        </row>
        <row r="21">
          <cell r="M21">
            <v>0</v>
          </cell>
        </row>
      </sheetData>
      <sheetData sheetId="1"/>
      <sheetData sheetId="2" refreshError="1"/>
      <sheetData sheetId="3">
        <row r="25">
          <cell r="G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0"/>
  <sheetViews>
    <sheetView tabSelected="1" workbookViewId="0">
      <selection activeCell="J37" sqref="J37"/>
    </sheetView>
  </sheetViews>
  <sheetFormatPr defaultRowHeight="15"/>
  <cols>
    <col min="1" max="1" width="2" customWidth="1"/>
    <col min="2" max="2" width="2.28515625" customWidth="1"/>
  </cols>
  <sheetData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2"/>
      <c r="C3" s="3"/>
      <c r="D3" s="3"/>
      <c r="E3" s="3"/>
      <c r="F3" s="3"/>
      <c r="G3" s="3"/>
      <c r="H3" s="3"/>
      <c r="I3" s="3"/>
      <c r="J3" s="3"/>
      <c r="K3" s="4"/>
      <c r="L3" s="1"/>
    </row>
    <row r="4" spans="1:12" ht="20.25">
      <c r="A4" s="5"/>
      <c r="B4" s="6"/>
      <c r="C4" s="7" t="s">
        <v>0</v>
      </c>
      <c r="D4" s="7"/>
      <c r="E4" s="7"/>
      <c r="F4" s="8" t="s">
        <v>1</v>
      </c>
      <c r="G4" s="9"/>
      <c r="H4" s="10"/>
      <c r="I4" s="11"/>
      <c r="J4" s="7"/>
      <c r="K4" s="12"/>
      <c r="L4" s="5"/>
    </row>
    <row r="5" spans="1:12">
      <c r="A5" s="5"/>
      <c r="B5" s="6"/>
      <c r="C5" s="7" t="s">
        <v>2</v>
      </c>
      <c r="D5" s="7"/>
      <c r="E5" s="7"/>
      <c r="F5" s="11" t="s">
        <v>3</v>
      </c>
      <c r="G5" s="13"/>
      <c r="H5" s="14"/>
      <c r="I5" s="15"/>
      <c r="J5" s="15"/>
      <c r="K5" s="12"/>
      <c r="L5" s="5"/>
    </row>
    <row r="6" spans="1:12">
      <c r="A6" s="5"/>
      <c r="B6" s="6"/>
      <c r="C6" s="7" t="s">
        <v>4</v>
      </c>
      <c r="D6" s="7"/>
      <c r="E6" s="7"/>
      <c r="F6" s="16" t="s">
        <v>5</v>
      </c>
      <c r="G6" s="11"/>
      <c r="H6" s="11"/>
      <c r="I6" s="11"/>
      <c r="J6" s="11"/>
      <c r="K6" s="12"/>
      <c r="L6" s="5"/>
    </row>
    <row r="7" spans="1:12">
      <c r="A7" s="5"/>
      <c r="B7" s="6"/>
      <c r="C7" s="7"/>
      <c r="D7" s="7"/>
      <c r="E7" s="7"/>
      <c r="F7" s="7"/>
      <c r="G7" s="7"/>
      <c r="H7" s="17" t="s">
        <v>6</v>
      </c>
      <c r="I7" s="17"/>
      <c r="J7" s="15"/>
      <c r="K7" s="12"/>
      <c r="L7" s="5"/>
    </row>
    <row r="8" spans="1:12">
      <c r="A8" s="5"/>
      <c r="B8" s="6"/>
      <c r="C8" s="7" t="s">
        <v>7</v>
      </c>
      <c r="D8" s="7"/>
      <c r="E8" s="7"/>
      <c r="F8" s="11" t="s">
        <v>8</v>
      </c>
      <c r="G8" s="18"/>
      <c r="H8" s="7"/>
      <c r="I8" s="7"/>
      <c r="J8" s="7"/>
      <c r="K8" s="12"/>
      <c r="L8" s="5"/>
    </row>
    <row r="9" spans="1:12">
      <c r="A9" s="5"/>
      <c r="B9" s="6"/>
      <c r="C9" s="7" t="s">
        <v>9</v>
      </c>
      <c r="D9" s="7"/>
      <c r="E9" s="7"/>
      <c r="F9" s="16"/>
      <c r="G9" s="19"/>
      <c r="H9" s="7"/>
      <c r="I9" s="7"/>
      <c r="J9" s="7"/>
      <c r="K9" s="12"/>
      <c r="L9" s="5"/>
    </row>
    <row r="10" spans="1:12">
      <c r="A10" s="5"/>
      <c r="B10" s="6"/>
      <c r="C10" s="7"/>
      <c r="D10" s="7"/>
      <c r="E10" s="7"/>
      <c r="F10" s="7"/>
      <c r="G10" s="7"/>
      <c r="H10" s="7"/>
      <c r="I10" s="7"/>
      <c r="J10" s="7"/>
      <c r="K10" s="12"/>
      <c r="L10" s="5"/>
    </row>
    <row r="11" spans="1:12">
      <c r="A11" s="5"/>
      <c r="B11" s="6"/>
      <c r="C11" s="7" t="s">
        <v>10</v>
      </c>
      <c r="D11" s="7"/>
      <c r="E11" s="7"/>
      <c r="F11" s="11" t="s">
        <v>11</v>
      </c>
      <c r="G11" s="11"/>
      <c r="H11" s="11"/>
      <c r="I11" s="11"/>
      <c r="J11" s="11"/>
      <c r="K11" s="12"/>
      <c r="L11" s="5"/>
    </row>
    <row r="12" spans="1:12">
      <c r="A12" s="5"/>
      <c r="B12" s="6"/>
      <c r="C12" s="7"/>
      <c r="D12" s="7"/>
      <c r="E12" s="7"/>
      <c r="F12" s="16" t="s">
        <v>12</v>
      </c>
      <c r="G12" s="16"/>
      <c r="H12" s="16"/>
      <c r="I12" s="16"/>
      <c r="J12" s="16"/>
      <c r="K12" s="12"/>
      <c r="L12" s="5"/>
    </row>
    <row r="13" spans="1:12">
      <c r="A13" s="5"/>
      <c r="B13" s="6"/>
      <c r="C13" s="7"/>
      <c r="D13" s="7"/>
      <c r="E13" s="7"/>
      <c r="F13" s="16"/>
      <c r="G13" s="16"/>
      <c r="H13" s="16"/>
      <c r="I13" s="16"/>
      <c r="J13" s="16"/>
      <c r="K13" s="12"/>
      <c r="L13" s="5"/>
    </row>
    <row r="14" spans="1:12">
      <c r="A14" s="1"/>
      <c r="B14" s="20"/>
      <c r="C14" s="21"/>
      <c r="D14" s="21"/>
      <c r="E14" s="21"/>
      <c r="F14" s="21"/>
      <c r="G14" s="21"/>
      <c r="H14" s="21"/>
      <c r="I14" s="21"/>
      <c r="J14" s="21"/>
      <c r="K14" s="22"/>
      <c r="L14" s="1"/>
    </row>
    <row r="15" spans="1:12">
      <c r="A15" s="1"/>
      <c r="B15" s="20"/>
      <c r="C15" s="21"/>
      <c r="D15" s="21"/>
      <c r="E15" s="21"/>
      <c r="F15" s="21"/>
      <c r="G15" s="21"/>
      <c r="H15" s="21"/>
      <c r="I15" s="21"/>
      <c r="J15" s="21"/>
      <c r="K15" s="22"/>
      <c r="L15" s="1"/>
    </row>
    <row r="16" spans="1:12">
      <c r="A16" s="1"/>
      <c r="B16" s="20"/>
      <c r="C16" s="21"/>
      <c r="D16" s="21"/>
      <c r="E16" s="21"/>
      <c r="F16" s="21"/>
      <c r="G16" s="21"/>
      <c r="H16" s="21"/>
      <c r="I16" s="21"/>
      <c r="J16" s="21"/>
      <c r="K16" s="22"/>
      <c r="L16" s="1"/>
    </row>
    <row r="17" spans="1:12" ht="33.75">
      <c r="A17" s="1"/>
      <c r="B17" s="352" t="s">
        <v>13</v>
      </c>
      <c r="C17" s="353"/>
      <c r="D17" s="353"/>
      <c r="E17" s="353"/>
      <c r="F17" s="353"/>
      <c r="G17" s="353"/>
      <c r="H17" s="353"/>
      <c r="I17" s="353"/>
      <c r="J17" s="353"/>
      <c r="K17" s="354"/>
      <c r="L17" s="1"/>
    </row>
    <row r="18" spans="1:12">
      <c r="A18" s="1"/>
      <c r="B18" s="20"/>
      <c r="C18" s="355" t="s">
        <v>14</v>
      </c>
      <c r="D18" s="355"/>
      <c r="E18" s="355"/>
      <c r="F18" s="355"/>
      <c r="G18" s="355"/>
      <c r="H18" s="355"/>
      <c r="I18" s="355"/>
      <c r="J18" s="355"/>
      <c r="K18" s="22"/>
      <c r="L18" s="1"/>
    </row>
    <row r="19" spans="1:12">
      <c r="A19" s="1"/>
      <c r="B19" s="20"/>
      <c r="C19" s="355" t="s">
        <v>15</v>
      </c>
      <c r="D19" s="355"/>
      <c r="E19" s="355"/>
      <c r="F19" s="355"/>
      <c r="G19" s="355"/>
      <c r="H19" s="355"/>
      <c r="I19" s="355"/>
      <c r="J19" s="355"/>
      <c r="K19" s="22"/>
      <c r="L19" s="1"/>
    </row>
    <row r="20" spans="1:12">
      <c r="A20" s="1"/>
      <c r="B20" s="20"/>
      <c r="C20" s="21"/>
      <c r="D20" s="21"/>
      <c r="E20" s="21"/>
      <c r="F20" s="21"/>
      <c r="G20" s="21"/>
      <c r="H20" s="21"/>
      <c r="I20" s="21"/>
      <c r="J20" s="21"/>
      <c r="K20" s="22"/>
      <c r="L20" s="1"/>
    </row>
    <row r="21" spans="1:12">
      <c r="A21" s="1"/>
      <c r="B21" s="20"/>
      <c r="C21" s="21"/>
      <c r="D21" s="21"/>
      <c r="E21" s="21"/>
      <c r="F21" s="21"/>
      <c r="G21" s="21"/>
      <c r="H21" s="21"/>
      <c r="I21" s="21"/>
      <c r="J21" s="21"/>
      <c r="K21" s="22"/>
      <c r="L21" s="1"/>
    </row>
    <row r="22" spans="1:12" ht="33.75">
      <c r="A22" s="1"/>
      <c r="B22" s="20"/>
      <c r="C22" s="21"/>
      <c r="D22" s="21"/>
      <c r="E22" s="21"/>
      <c r="F22" s="23" t="s">
        <v>606</v>
      </c>
      <c r="G22" s="21"/>
      <c r="H22" s="21"/>
      <c r="I22" s="21"/>
      <c r="J22" s="21"/>
      <c r="K22" s="22"/>
      <c r="L22" s="1"/>
    </row>
    <row r="23" spans="1:12">
      <c r="A23" s="1"/>
      <c r="B23" s="20"/>
      <c r="C23" s="21"/>
      <c r="D23" s="21"/>
      <c r="E23" s="21"/>
      <c r="F23" s="21"/>
      <c r="G23" s="21"/>
      <c r="H23" s="21"/>
      <c r="I23" s="21"/>
      <c r="J23" s="21"/>
      <c r="K23" s="22"/>
      <c r="L23" s="1"/>
    </row>
    <row r="24" spans="1:12">
      <c r="A24" s="1"/>
      <c r="B24" s="20"/>
      <c r="C24" s="21"/>
      <c r="D24" s="21"/>
      <c r="E24" s="21"/>
      <c r="F24" s="21"/>
      <c r="G24" s="21"/>
      <c r="H24" s="21"/>
      <c r="I24" s="21"/>
      <c r="J24" s="21"/>
      <c r="K24" s="22"/>
      <c r="L24" s="1"/>
    </row>
    <row r="25" spans="1:12">
      <c r="A25" s="1"/>
      <c r="B25" s="20"/>
      <c r="C25" s="21"/>
      <c r="D25" s="21"/>
      <c r="E25" s="21"/>
      <c r="F25" s="21"/>
      <c r="G25" s="21"/>
      <c r="H25" s="21"/>
      <c r="I25" s="21"/>
      <c r="J25" s="21"/>
      <c r="K25" s="22"/>
      <c r="L25" s="1"/>
    </row>
    <row r="26" spans="1:12">
      <c r="A26" s="1"/>
      <c r="B26" s="20"/>
      <c r="C26" s="21"/>
      <c r="D26" s="21"/>
      <c r="E26" s="21"/>
      <c r="F26" s="21"/>
      <c r="G26" s="21"/>
      <c r="H26" s="21"/>
      <c r="I26" s="21"/>
      <c r="J26" s="21"/>
      <c r="K26" s="22"/>
      <c r="L26" s="1"/>
    </row>
    <row r="27" spans="1:12">
      <c r="A27" s="1"/>
      <c r="B27" s="20"/>
      <c r="C27" s="21"/>
      <c r="D27" s="21"/>
      <c r="E27" s="21"/>
      <c r="F27" s="21"/>
      <c r="G27" s="21"/>
      <c r="H27" s="21"/>
      <c r="I27" s="21"/>
      <c r="J27" s="21"/>
      <c r="K27" s="22"/>
      <c r="L27" s="1"/>
    </row>
    <row r="28" spans="1:12">
      <c r="A28" s="1"/>
      <c r="B28" s="20"/>
      <c r="C28" s="21"/>
      <c r="D28" s="21"/>
      <c r="E28" s="21"/>
      <c r="F28" s="21"/>
      <c r="G28" s="21"/>
      <c r="H28" s="21"/>
      <c r="I28" s="21"/>
      <c r="J28" s="21"/>
      <c r="K28" s="22"/>
      <c r="L28" s="1"/>
    </row>
    <row r="29" spans="1:12">
      <c r="A29" s="1"/>
      <c r="B29" s="20"/>
      <c r="C29" s="21"/>
      <c r="D29" s="21"/>
      <c r="E29" s="21"/>
      <c r="F29" s="21"/>
      <c r="G29" s="21"/>
      <c r="H29" s="21"/>
      <c r="I29" s="21"/>
      <c r="J29" s="21"/>
      <c r="K29" s="22"/>
      <c r="L29" s="1"/>
    </row>
    <row r="30" spans="1:12">
      <c r="A30" s="5"/>
      <c r="B30" s="6"/>
      <c r="C30" s="7" t="s">
        <v>16</v>
      </c>
      <c r="D30" s="7"/>
      <c r="E30" s="7"/>
      <c r="F30" s="7"/>
      <c r="G30" s="7"/>
      <c r="H30" s="351" t="s">
        <v>17</v>
      </c>
      <c r="I30" s="351"/>
      <c r="J30" s="7"/>
      <c r="K30" s="12"/>
      <c r="L30" s="5"/>
    </row>
    <row r="31" spans="1:12">
      <c r="A31" s="5"/>
      <c r="B31" s="6"/>
      <c r="C31" s="7" t="s">
        <v>18</v>
      </c>
      <c r="D31" s="7"/>
      <c r="E31" s="7"/>
      <c r="F31" s="7"/>
      <c r="G31" s="7"/>
      <c r="H31" s="350" t="s">
        <v>19</v>
      </c>
      <c r="I31" s="350"/>
      <c r="J31" s="7"/>
      <c r="K31" s="12"/>
      <c r="L31" s="5"/>
    </row>
    <row r="32" spans="1:12">
      <c r="A32" s="5"/>
      <c r="B32" s="6"/>
      <c r="C32" s="7" t="s">
        <v>20</v>
      </c>
      <c r="D32" s="7"/>
      <c r="E32" s="7"/>
      <c r="F32" s="7"/>
      <c r="G32" s="7"/>
      <c r="H32" s="350" t="s">
        <v>21</v>
      </c>
      <c r="I32" s="350"/>
      <c r="J32" s="7"/>
      <c r="K32" s="12"/>
      <c r="L32" s="5"/>
    </row>
    <row r="33" spans="1:12">
      <c r="A33" s="5"/>
      <c r="B33" s="6"/>
      <c r="C33" s="7" t="s">
        <v>22</v>
      </c>
      <c r="D33" s="7"/>
      <c r="E33" s="7"/>
      <c r="F33" s="7"/>
      <c r="G33" s="7"/>
      <c r="H33" s="350" t="s">
        <v>21</v>
      </c>
      <c r="I33" s="350"/>
      <c r="J33" s="7"/>
      <c r="K33" s="12"/>
      <c r="L33" s="5"/>
    </row>
    <row r="34" spans="1:12">
      <c r="A34" s="1"/>
      <c r="B34" s="20"/>
      <c r="C34" s="21"/>
      <c r="D34" s="21"/>
      <c r="E34" s="21"/>
      <c r="F34" s="21"/>
      <c r="G34" s="21"/>
      <c r="H34" s="21"/>
      <c r="I34" s="21"/>
      <c r="J34" s="21"/>
      <c r="K34" s="22"/>
      <c r="L34" s="1"/>
    </row>
    <row r="35" spans="1:12" ht="15.75">
      <c r="A35" s="24"/>
      <c r="B35" s="25"/>
      <c r="C35" s="7" t="s">
        <v>23</v>
      </c>
      <c r="D35" s="7"/>
      <c r="E35" s="7"/>
      <c r="F35" s="7"/>
      <c r="G35" s="19" t="s">
        <v>24</v>
      </c>
      <c r="H35" s="351" t="s">
        <v>607</v>
      </c>
      <c r="I35" s="351"/>
      <c r="J35" s="26"/>
      <c r="K35" s="27"/>
      <c r="L35" s="24"/>
    </row>
    <row r="36" spans="1:12" ht="15.75">
      <c r="A36" s="24"/>
      <c r="B36" s="25"/>
      <c r="C36" s="7"/>
      <c r="D36" s="7"/>
      <c r="E36" s="7"/>
      <c r="F36" s="7"/>
      <c r="G36" s="19" t="s">
        <v>25</v>
      </c>
      <c r="H36" s="350" t="s">
        <v>732</v>
      </c>
      <c r="I36" s="350"/>
      <c r="J36" s="26"/>
      <c r="K36" s="27"/>
      <c r="L36" s="24"/>
    </row>
    <row r="37" spans="1:12" ht="15.75">
      <c r="A37" s="24"/>
      <c r="B37" s="25"/>
      <c r="C37" s="7"/>
      <c r="D37" s="7"/>
      <c r="E37" s="7"/>
      <c r="F37" s="7"/>
      <c r="G37" s="19"/>
      <c r="H37" s="19"/>
      <c r="I37" s="19"/>
      <c r="J37" s="26"/>
      <c r="K37" s="27"/>
      <c r="L37" s="24"/>
    </row>
    <row r="38" spans="1:12" ht="15.75">
      <c r="A38" s="24"/>
      <c r="B38" s="25"/>
      <c r="C38" s="7" t="s">
        <v>26</v>
      </c>
      <c r="D38" s="7"/>
      <c r="E38" s="7"/>
      <c r="F38" s="19"/>
      <c r="G38" s="7"/>
      <c r="H38" s="351" t="s">
        <v>864</v>
      </c>
      <c r="I38" s="351"/>
      <c r="J38" s="26"/>
      <c r="K38" s="27"/>
      <c r="L38" s="24"/>
    </row>
    <row r="39" spans="1:12">
      <c r="A39" s="1"/>
      <c r="B39" s="28"/>
      <c r="C39" s="29"/>
      <c r="D39" s="29"/>
      <c r="E39" s="29"/>
      <c r="F39" s="29"/>
      <c r="G39" s="29"/>
      <c r="H39" s="29"/>
      <c r="I39" s="29"/>
      <c r="J39" s="29"/>
      <c r="K39" s="30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0">
    <mergeCell ref="H33:I33"/>
    <mergeCell ref="H35:I35"/>
    <mergeCell ref="H36:I36"/>
    <mergeCell ref="H38:I38"/>
    <mergeCell ref="B17:K17"/>
    <mergeCell ref="C18:J18"/>
    <mergeCell ref="C19:J19"/>
    <mergeCell ref="H30:I30"/>
    <mergeCell ref="H31:I31"/>
    <mergeCell ref="H32:I3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J53" sqref="J53"/>
    </sheetView>
  </sheetViews>
  <sheetFormatPr defaultRowHeight="15"/>
  <sheetData>
    <row r="1" spans="1:10">
      <c r="A1" s="263" t="s">
        <v>338</v>
      </c>
      <c r="B1" s="264"/>
      <c r="C1" s="264"/>
      <c r="D1" s="264"/>
      <c r="E1" s="265"/>
      <c r="F1" s="266"/>
      <c r="G1" s="267" t="s">
        <v>339</v>
      </c>
      <c r="H1" s="267"/>
      <c r="I1" s="268"/>
      <c r="J1" s="269"/>
    </row>
    <row r="2" spans="1:10">
      <c r="A2" s="263" t="s">
        <v>340</v>
      </c>
      <c r="B2" s="264"/>
      <c r="C2" s="264"/>
      <c r="D2" s="264"/>
      <c r="E2" s="265"/>
      <c r="F2" s="266"/>
      <c r="G2" s="265" t="s">
        <v>341</v>
      </c>
      <c r="H2" s="265" t="s">
        <v>342</v>
      </c>
      <c r="I2" s="270"/>
      <c r="J2" s="266"/>
    </row>
    <row r="3" spans="1:10">
      <c r="A3" s="271" t="s">
        <v>343</v>
      </c>
      <c r="B3" s="272" t="s">
        <v>344</v>
      </c>
      <c r="C3" s="273"/>
      <c r="D3" s="273"/>
      <c r="E3" s="273"/>
      <c r="F3" s="273"/>
      <c r="G3" s="273"/>
      <c r="H3" s="274" t="s">
        <v>345</v>
      </c>
      <c r="I3" s="274"/>
      <c r="J3" s="273"/>
    </row>
    <row r="4" spans="1:10">
      <c r="A4" s="271" t="s">
        <v>346</v>
      </c>
      <c r="B4" s="273"/>
      <c r="C4" s="273"/>
      <c r="D4" s="273"/>
      <c r="E4" s="273"/>
      <c r="F4" s="273"/>
      <c r="G4" s="271"/>
      <c r="H4" s="275">
        <v>2011</v>
      </c>
      <c r="I4" s="274"/>
      <c r="J4" s="273"/>
    </row>
    <row r="5" spans="1:10">
      <c r="A5" s="271" t="s">
        <v>347</v>
      </c>
      <c r="B5" s="272" t="s">
        <v>348</v>
      </c>
      <c r="C5" s="273"/>
      <c r="D5" s="273"/>
      <c r="E5" s="273"/>
      <c r="F5" s="273"/>
      <c r="G5" s="273"/>
      <c r="H5" s="273"/>
      <c r="I5" s="274"/>
      <c r="J5" s="273"/>
    </row>
    <row r="6" spans="1:10">
      <c r="A6" s="276"/>
      <c r="B6" s="277" t="s">
        <v>278</v>
      </c>
      <c r="C6" s="276"/>
      <c r="D6" s="276"/>
      <c r="E6" s="276"/>
      <c r="F6" s="276"/>
      <c r="G6" s="277" t="s">
        <v>349</v>
      </c>
      <c r="H6" s="276"/>
      <c r="I6" s="278"/>
      <c r="J6" s="277" t="s">
        <v>350</v>
      </c>
    </row>
    <row r="7" spans="1:10">
      <c r="A7" s="277" t="s">
        <v>351</v>
      </c>
      <c r="B7" s="276"/>
      <c r="C7" s="276"/>
      <c r="D7" s="276"/>
      <c r="E7" s="276"/>
      <c r="F7" s="276"/>
      <c r="G7" s="279">
        <v>1</v>
      </c>
      <c r="H7" s="280">
        <v>21953153</v>
      </c>
      <c r="I7" s="281">
        <v>2</v>
      </c>
      <c r="J7" s="280">
        <v>21953153</v>
      </c>
    </row>
    <row r="8" spans="1:10">
      <c r="A8" s="273" t="s">
        <v>352</v>
      </c>
      <c r="B8" s="273"/>
      <c r="C8" s="273"/>
      <c r="D8" s="273"/>
      <c r="E8" s="273"/>
      <c r="F8" s="273"/>
      <c r="G8" s="242">
        <v>3</v>
      </c>
      <c r="H8" s="282">
        <v>20809296</v>
      </c>
      <c r="I8" s="283">
        <v>4</v>
      </c>
      <c r="J8" s="282">
        <v>20809296</v>
      </c>
    </row>
    <row r="9" spans="1:10">
      <c r="A9" s="244" t="s">
        <v>353</v>
      </c>
      <c r="B9" s="273"/>
      <c r="C9" s="273"/>
      <c r="D9" s="273"/>
      <c r="E9" s="273"/>
      <c r="F9" s="273"/>
      <c r="G9" s="284"/>
      <c r="H9" s="285"/>
      <c r="I9" s="283">
        <v>5</v>
      </c>
      <c r="J9" s="282">
        <f>J10+J11+J12+J14+J15+J16+J17+J19+J20+J21+J23+J24+J25+J26+J27+J28+J30+J31+J33</f>
        <v>0</v>
      </c>
    </row>
    <row r="10" spans="1:10">
      <c r="A10" s="244" t="s">
        <v>354</v>
      </c>
      <c r="B10" s="273"/>
      <c r="C10" s="273"/>
      <c r="D10" s="273"/>
      <c r="E10" s="273"/>
      <c r="F10" s="273"/>
      <c r="G10" s="284"/>
      <c r="H10" s="285"/>
      <c r="I10" s="283">
        <v>6</v>
      </c>
      <c r="J10" s="282">
        <v>0</v>
      </c>
    </row>
    <row r="11" spans="1:10">
      <c r="A11" s="244" t="s">
        <v>355</v>
      </c>
      <c r="B11" s="273"/>
      <c r="C11" s="273"/>
      <c r="D11" s="273"/>
      <c r="E11" s="273"/>
      <c r="F11" s="273"/>
      <c r="G11" s="284"/>
      <c r="H11" s="285"/>
      <c r="I11" s="283">
        <v>7</v>
      </c>
      <c r="J11" s="282">
        <v>0</v>
      </c>
    </row>
    <row r="12" spans="1:10">
      <c r="A12" s="244" t="s">
        <v>356</v>
      </c>
      <c r="B12" s="273"/>
      <c r="C12" s="273"/>
      <c r="D12" s="273"/>
      <c r="E12" s="273"/>
      <c r="F12" s="273"/>
      <c r="G12" s="284"/>
      <c r="H12" s="285"/>
      <c r="I12" s="283">
        <v>8</v>
      </c>
      <c r="J12" s="282">
        <v>0</v>
      </c>
    </row>
    <row r="13" spans="1:10">
      <c r="A13" s="244" t="s">
        <v>357</v>
      </c>
      <c r="B13" s="273"/>
      <c r="C13" s="273"/>
      <c r="D13" s="273"/>
      <c r="E13" s="273"/>
      <c r="F13" s="273"/>
      <c r="G13" s="284"/>
      <c r="H13" s="285"/>
      <c r="I13" s="283"/>
      <c r="J13" s="282"/>
    </row>
    <row r="14" spans="1:10">
      <c r="A14" s="244" t="s">
        <v>358</v>
      </c>
      <c r="B14" s="273"/>
      <c r="C14" s="273"/>
      <c r="D14" s="273"/>
      <c r="E14" s="273"/>
      <c r="F14" s="273"/>
      <c r="G14" s="284"/>
      <c r="H14" s="285"/>
      <c r="I14" s="283">
        <v>9</v>
      </c>
      <c r="J14" s="282">
        <v>0</v>
      </c>
    </row>
    <row r="15" spans="1:10">
      <c r="A15" s="244" t="s">
        <v>359</v>
      </c>
      <c r="B15" s="273"/>
      <c r="C15" s="273"/>
      <c r="D15" s="273"/>
      <c r="E15" s="273"/>
      <c r="F15" s="273"/>
      <c r="G15" s="284"/>
      <c r="H15" s="285"/>
      <c r="I15" s="283">
        <v>10</v>
      </c>
      <c r="J15" s="282">
        <v>0</v>
      </c>
    </row>
    <row r="16" spans="1:10">
      <c r="A16" s="244" t="s">
        <v>360</v>
      </c>
      <c r="B16" s="273"/>
      <c r="C16" s="273"/>
      <c r="D16" s="273"/>
      <c r="E16" s="273"/>
      <c r="F16" s="273"/>
      <c r="G16" s="284"/>
      <c r="H16" s="285"/>
      <c r="I16" s="283">
        <v>11</v>
      </c>
      <c r="J16" s="282">
        <v>0</v>
      </c>
    </row>
    <row r="17" spans="1:10">
      <c r="A17" s="244" t="s">
        <v>361</v>
      </c>
      <c r="B17" s="273"/>
      <c r="C17" s="273"/>
      <c r="D17" s="273"/>
      <c r="E17" s="273"/>
      <c r="F17" s="273"/>
      <c r="G17" s="284"/>
      <c r="H17" s="285"/>
      <c r="I17" s="283">
        <v>12</v>
      </c>
      <c r="J17" s="282">
        <v>0</v>
      </c>
    </row>
    <row r="18" spans="1:10">
      <c r="A18" s="244" t="s">
        <v>362</v>
      </c>
      <c r="B18" s="273"/>
      <c r="C18" s="273"/>
      <c r="D18" s="273"/>
      <c r="E18" s="273"/>
      <c r="F18" s="273"/>
      <c r="G18" s="284"/>
      <c r="H18" s="285"/>
      <c r="I18" s="283"/>
      <c r="J18" s="282"/>
    </row>
    <row r="19" spans="1:10">
      <c r="A19" s="244" t="s">
        <v>363</v>
      </c>
      <c r="B19" s="273"/>
      <c r="C19" s="273"/>
      <c r="D19" s="273"/>
      <c r="E19" s="273"/>
      <c r="F19" s="273"/>
      <c r="G19" s="284"/>
      <c r="H19" s="285"/>
      <c r="I19" s="283">
        <v>13</v>
      </c>
      <c r="J19" s="282">
        <v>0</v>
      </c>
    </row>
    <row r="20" spans="1:10">
      <c r="A20" s="244" t="s">
        <v>364</v>
      </c>
      <c r="B20" s="273"/>
      <c r="C20" s="273"/>
      <c r="D20" s="273"/>
      <c r="E20" s="273"/>
      <c r="F20" s="273"/>
      <c r="G20" s="284"/>
      <c r="H20" s="285"/>
      <c r="I20" s="283">
        <v>14</v>
      </c>
      <c r="J20" s="282">
        <v>0</v>
      </c>
    </row>
    <row r="21" spans="1:10">
      <c r="A21" s="244" t="s">
        <v>365</v>
      </c>
      <c r="B21" s="273"/>
      <c r="C21" s="273"/>
      <c r="D21" s="273"/>
      <c r="E21" s="273"/>
      <c r="F21" s="273"/>
      <c r="G21" s="284"/>
      <c r="H21" s="285"/>
      <c r="I21" s="283">
        <v>15</v>
      </c>
      <c r="J21" s="282">
        <v>0</v>
      </c>
    </row>
    <row r="22" spans="1:10">
      <c r="A22" s="244" t="s">
        <v>366</v>
      </c>
      <c r="B22" s="273"/>
      <c r="C22" s="273"/>
      <c r="D22" s="273"/>
      <c r="E22" s="273"/>
      <c r="F22" s="273"/>
      <c r="G22" s="284"/>
      <c r="H22" s="285"/>
      <c r="I22" s="283"/>
      <c r="J22" s="282"/>
    </row>
    <row r="23" spans="1:10">
      <c r="A23" s="244" t="s">
        <v>367</v>
      </c>
      <c r="B23" s="273"/>
      <c r="C23" s="273"/>
      <c r="D23" s="273"/>
      <c r="E23" s="273"/>
      <c r="F23" s="273"/>
      <c r="G23" s="284"/>
      <c r="H23" s="285"/>
      <c r="I23" s="283">
        <v>16</v>
      </c>
      <c r="J23" s="282">
        <v>0</v>
      </c>
    </row>
    <row r="24" spans="1:10">
      <c r="A24" s="244" t="s">
        <v>368</v>
      </c>
      <c r="B24" s="273"/>
      <c r="C24" s="273"/>
      <c r="D24" s="273"/>
      <c r="E24" s="273"/>
      <c r="F24" s="273"/>
      <c r="G24" s="284"/>
      <c r="H24" s="285"/>
      <c r="I24" s="283">
        <v>17</v>
      </c>
      <c r="J24" s="282">
        <v>0</v>
      </c>
    </row>
    <row r="25" spans="1:10">
      <c r="A25" s="244" t="s">
        <v>369</v>
      </c>
      <c r="B25" s="273"/>
      <c r="C25" s="273"/>
      <c r="D25" s="273"/>
      <c r="E25" s="273"/>
      <c r="F25" s="273"/>
      <c r="G25" s="284"/>
      <c r="H25" s="285"/>
      <c r="I25" s="283">
        <v>18</v>
      </c>
      <c r="J25" s="282">
        <v>0</v>
      </c>
    </row>
    <row r="26" spans="1:10">
      <c r="A26" s="244" t="s">
        <v>370</v>
      </c>
      <c r="B26" s="273"/>
      <c r="C26" s="273"/>
      <c r="D26" s="273"/>
      <c r="E26" s="273"/>
      <c r="F26" s="273"/>
      <c r="G26" s="284"/>
      <c r="H26" s="285"/>
      <c r="I26" s="283">
        <v>19</v>
      </c>
      <c r="J26" s="282">
        <v>0</v>
      </c>
    </row>
    <row r="27" spans="1:10">
      <c r="A27" s="244" t="s">
        <v>371</v>
      </c>
      <c r="B27" s="273"/>
      <c r="C27" s="273"/>
      <c r="D27" s="273"/>
      <c r="E27" s="273"/>
      <c r="F27" s="273"/>
      <c r="G27" s="284"/>
      <c r="H27" s="285"/>
      <c r="I27" s="283">
        <v>20</v>
      </c>
      <c r="J27" s="282">
        <v>0</v>
      </c>
    </row>
    <row r="28" spans="1:10">
      <c r="A28" s="244" t="s">
        <v>372</v>
      </c>
      <c r="B28" s="273"/>
      <c r="C28" s="273"/>
      <c r="D28" s="273"/>
      <c r="E28" s="273"/>
      <c r="F28" s="273"/>
      <c r="G28" s="284"/>
      <c r="H28" s="285"/>
      <c r="I28" s="283">
        <v>21</v>
      </c>
      <c r="J28" s="282">
        <v>0</v>
      </c>
    </row>
    <row r="29" spans="1:10">
      <c r="A29" s="244" t="s">
        <v>373</v>
      </c>
      <c r="B29" s="273"/>
      <c r="C29" s="273"/>
      <c r="D29" s="273"/>
      <c r="E29" s="273"/>
      <c r="F29" s="273"/>
      <c r="G29" s="284"/>
      <c r="H29" s="285"/>
      <c r="I29" s="283"/>
      <c r="J29" s="282"/>
    </row>
    <row r="30" spans="1:10">
      <c r="A30" s="244" t="s">
        <v>374</v>
      </c>
      <c r="B30" s="273"/>
      <c r="C30" s="273"/>
      <c r="D30" s="273"/>
      <c r="E30" s="273"/>
      <c r="F30" s="273"/>
      <c r="G30" s="284"/>
      <c r="H30" s="285"/>
      <c r="I30" s="283">
        <v>22</v>
      </c>
      <c r="J30" s="282">
        <v>0</v>
      </c>
    </row>
    <row r="31" spans="1:10">
      <c r="A31" s="244" t="s">
        <v>375</v>
      </c>
      <c r="B31" s="273"/>
      <c r="C31" s="273"/>
      <c r="D31" s="273"/>
      <c r="E31" s="273"/>
      <c r="F31" s="273"/>
      <c r="G31" s="284"/>
      <c r="H31" s="285"/>
      <c r="I31" s="283">
        <v>23</v>
      </c>
      <c r="J31" s="282">
        <v>0</v>
      </c>
    </row>
    <row r="32" spans="1:10">
      <c r="A32" s="244" t="s">
        <v>376</v>
      </c>
      <c r="B32" s="273"/>
      <c r="C32" s="273"/>
      <c r="D32" s="273"/>
      <c r="E32" s="273"/>
      <c r="F32" s="273"/>
      <c r="G32" s="284"/>
      <c r="H32" s="285"/>
      <c r="I32" s="283"/>
      <c r="J32" s="282"/>
    </row>
    <row r="33" spans="1:10">
      <c r="A33" s="244" t="s">
        <v>377</v>
      </c>
      <c r="B33" s="273"/>
      <c r="C33" s="273"/>
      <c r="D33" s="273"/>
      <c r="E33" s="273"/>
      <c r="F33" s="273"/>
      <c r="G33" s="284"/>
      <c r="H33" s="285"/>
      <c r="I33" s="283">
        <v>24</v>
      </c>
      <c r="J33" s="282">
        <v>0</v>
      </c>
    </row>
    <row r="34" spans="1:10">
      <c r="A34" s="277" t="s">
        <v>378</v>
      </c>
      <c r="B34" s="276"/>
      <c r="C34" s="276"/>
      <c r="D34" s="276"/>
      <c r="E34" s="276"/>
      <c r="F34" s="276"/>
      <c r="G34" s="279"/>
      <c r="H34" s="280"/>
      <c r="I34" s="281"/>
      <c r="J34" s="280"/>
    </row>
    <row r="35" spans="1:10" ht="10.5" customHeight="1">
      <c r="A35" s="271" t="s">
        <v>379</v>
      </c>
      <c r="B35" s="273"/>
      <c r="C35" s="273"/>
      <c r="D35" s="273"/>
      <c r="E35" s="273"/>
      <c r="F35" s="273"/>
      <c r="G35" s="242">
        <v>25</v>
      </c>
      <c r="H35" s="282">
        <v>0</v>
      </c>
      <c r="I35" s="283">
        <v>26</v>
      </c>
      <c r="J35" s="282">
        <v>0</v>
      </c>
    </row>
    <row r="36" spans="1:10" ht="10.5" customHeight="1">
      <c r="A36" s="271" t="s">
        <v>380</v>
      </c>
      <c r="B36" s="273"/>
      <c r="C36" s="273"/>
      <c r="D36" s="273"/>
      <c r="E36" s="273"/>
      <c r="F36" s="273"/>
      <c r="G36" s="242">
        <v>27</v>
      </c>
      <c r="H36" s="282">
        <f>H7-H8</f>
        <v>1143857</v>
      </c>
      <c r="I36" s="283">
        <v>28</v>
      </c>
      <c r="J36" s="282">
        <f>J7-J8</f>
        <v>1143857</v>
      </c>
    </row>
    <row r="37" spans="1:10" ht="10.5" customHeight="1">
      <c r="A37" s="244" t="s">
        <v>381</v>
      </c>
      <c r="B37" s="273"/>
      <c r="C37" s="273"/>
      <c r="D37" s="273"/>
      <c r="E37" s="273"/>
      <c r="F37" s="273"/>
      <c r="G37" s="284"/>
      <c r="H37" s="285"/>
      <c r="I37" s="283">
        <v>29</v>
      </c>
      <c r="J37" s="282">
        <v>0</v>
      </c>
    </row>
    <row r="38" spans="1:10" ht="8.25" customHeight="1">
      <c r="A38" s="244" t="s">
        <v>382</v>
      </c>
      <c r="B38" s="273"/>
      <c r="C38" s="273"/>
      <c r="D38" s="273"/>
      <c r="E38" s="273"/>
      <c r="F38" s="273"/>
      <c r="G38" s="284"/>
      <c r="H38" s="285"/>
      <c r="I38" s="283">
        <v>30</v>
      </c>
      <c r="J38" s="282">
        <v>0</v>
      </c>
    </row>
    <row r="39" spans="1:10" ht="9.75" customHeight="1">
      <c r="A39" s="244" t="s">
        <v>383</v>
      </c>
      <c r="B39" s="273"/>
      <c r="C39" s="273"/>
      <c r="D39" s="273"/>
      <c r="E39" s="273"/>
      <c r="F39" s="273"/>
      <c r="G39" s="284"/>
      <c r="H39" s="285"/>
      <c r="I39" s="283">
        <v>31</v>
      </c>
      <c r="J39" s="282">
        <v>0</v>
      </c>
    </row>
    <row r="40" spans="1:10" ht="10.5" customHeight="1">
      <c r="A40" s="271" t="s">
        <v>384</v>
      </c>
      <c r="B40" s="273"/>
      <c r="C40" s="273"/>
      <c r="D40" s="273"/>
      <c r="E40" s="273"/>
      <c r="F40" s="273"/>
      <c r="G40" s="242">
        <v>32</v>
      </c>
      <c r="H40" s="282">
        <v>0</v>
      </c>
      <c r="I40" s="283">
        <v>33</v>
      </c>
      <c r="J40" s="282">
        <v>0</v>
      </c>
    </row>
    <row r="41" spans="1:10" ht="10.5" customHeight="1">
      <c r="A41" s="271" t="s">
        <v>385</v>
      </c>
      <c r="B41" s="273"/>
      <c r="C41" s="273"/>
      <c r="D41" s="273"/>
      <c r="E41" s="273"/>
      <c r="F41" s="273"/>
      <c r="G41" s="284"/>
      <c r="H41" s="285"/>
      <c r="I41" s="283">
        <v>34</v>
      </c>
      <c r="J41" s="282">
        <v>0</v>
      </c>
    </row>
    <row r="42" spans="1:10" ht="10.5" customHeight="1">
      <c r="A42" s="271" t="s">
        <v>386</v>
      </c>
      <c r="B42" s="273"/>
      <c r="C42" s="273"/>
      <c r="D42" s="273"/>
      <c r="E42" s="273"/>
      <c r="F42" s="273"/>
      <c r="G42" s="284"/>
      <c r="H42" s="285"/>
      <c r="I42" s="283">
        <v>35</v>
      </c>
      <c r="J42" s="282">
        <f>J36</f>
        <v>1143857</v>
      </c>
    </row>
    <row r="43" spans="1:10" ht="12.75" customHeight="1">
      <c r="A43" s="271" t="s">
        <v>387</v>
      </c>
      <c r="B43" s="273"/>
      <c r="C43" s="273"/>
      <c r="D43" s="273"/>
      <c r="E43" s="273"/>
      <c r="F43" s="273"/>
      <c r="G43" s="284"/>
      <c r="H43" s="285"/>
      <c r="I43" s="283">
        <v>36</v>
      </c>
      <c r="J43" s="282">
        <f>J42*10%</f>
        <v>114385.70000000001</v>
      </c>
    </row>
    <row r="44" spans="1:10" ht="10.5" customHeight="1">
      <c r="A44" s="271" t="s">
        <v>388</v>
      </c>
      <c r="B44" s="273"/>
      <c r="C44" s="273"/>
      <c r="D44" s="273"/>
      <c r="E44" s="273"/>
      <c r="F44" s="273"/>
      <c r="G44" s="242">
        <v>37</v>
      </c>
      <c r="H44" s="282"/>
      <c r="I44" s="283">
        <v>38</v>
      </c>
      <c r="J44" s="282">
        <v>0</v>
      </c>
    </row>
    <row r="45" spans="1:10" ht="10.5" customHeight="1">
      <c r="A45" s="271" t="s">
        <v>389</v>
      </c>
      <c r="B45" s="273"/>
      <c r="C45" s="273"/>
      <c r="D45" s="273"/>
      <c r="E45" s="273"/>
      <c r="F45" s="273"/>
      <c r="G45" s="284"/>
      <c r="H45" s="285"/>
      <c r="I45" s="283">
        <v>39</v>
      </c>
      <c r="J45" s="282">
        <f>J42-J43</f>
        <v>1029471.3</v>
      </c>
    </row>
    <row r="46" spans="1:10" ht="11.25" customHeight="1">
      <c r="A46" s="271" t="s">
        <v>390</v>
      </c>
      <c r="B46" s="273"/>
      <c r="C46" s="273"/>
      <c r="D46" s="273"/>
      <c r="E46" s="273"/>
      <c r="F46" s="273"/>
      <c r="G46" s="284"/>
      <c r="H46" s="285"/>
      <c r="I46" s="283">
        <v>40</v>
      </c>
      <c r="J46" s="282">
        <v>38296677</v>
      </c>
    </row>
    <row r="47" spans="1:10" ht="10.5" customHeight="1">
      <c r="A47" s="271" t="s">
        <v>391</v>
      </c>
      <c r="B47" s="273"/>
      <c r="C47" s="273"/>
      <c r="D47" s="273"/>
      <c r="E47" s="273"/>
      <c r="F47" s="273"/>
      <c r="G47" s="284"/>
      <c r="H47" s="285"/>
      <c r="I47" s="283">
        <v>41</v>
      </c>
      <c r="J47" s="282">
        <v>0</v>
      </c>
    </row>
    <row r="48" spans="1:10" ht="9" customHeight="1">
      <c r="A48" s="271" t="s">
        <v>392</v>
      </c>
      <c r="B48" s="273"/>
      <c r="C48" s="273"/>
      <c r="D48" s="273"/>
      <c r="E48" s="273"/>
      <c r="F48" s="273"/>
      <c r="G48" s="284"/>
      <c r="H48" s="285"/>
      <c r="I48" s="283">
        <v>42</v>
      </c>
      <c r="J48" s="282">
        <v>0</v>
      </c>
    </row>
    <row r="49" spans="1:10" ht="9" customHeight="1">
      <c r="A49" s="271" t="s">
        <v>393</v>
      </c>
      <c r="B49" s="273"/>
      <c r="C49" s="273"/>
      <c r="D49" s="273"/>
      <c r="E49" s="273"/>
      <c r="F49" s="273"/>
      <c r="G49" s="284"/>
      <c r="H49" s="285"/>
      <c r="I49" s="283">
        <v>43</v>
      </c>
      <c r="J49" s="282">
        <v>0</v>
      </c>
    </row>
    <row r="50" spans="1:10" ht="9.75" customHeight="1">
      <c r="A50" s="277" t="s">
        <v>394</v>
      </c>
      <c r="B50" s="276"/>
      <c r="C50" s="276"/>
      <c r="D50" s="276"/>
      <c r="E50" s="276"/>
      <c r="F50" s="276"/>
      <c r="G50" s="279"/>
      <c r="H50" s="280"/>
      <c r="I50" s="281"/>
      <c r="J50" s="280"/>
    </row>
    <row r="51" spans="1:10" ht="11.25" customHeight="1">
      <c r="A51" s="271" t="s">
        <v>395</v>
      </c>
      <c r="B51" s="273"/>
      <c r="C51" s="273"/>
      <c r="D51" s="273"/>
      <c r="E51" s="273"/>
      <c r="F51" s="273"/>
      <c r="G51" s="242">
        <v>44</v>
      </c>
      <c r="H51" s="282">
        <f>H52+H53+H54+H55</f>
        <v>0</v>
      </c>
      <c r="I51" s="283">
        <v>45</v>
      </c>
      <c r="J51" s="282">
        <f>J52+J53+J54+J55</f>
        <v>764232</v>
      </c>
    </row>
    <row r="52" spans="1:10" ht="9.75" customHeight="1">
      <c r="A52" s="244" t="s">
        <v>396</v>
      </c>
      <c r="B52" s="273"/>
      <c r="C52" s="273"/>
      <c r="D52" s="273"/>
      <c r="E52" s="273"/>
      <c r="F52" s="273"/>
      <c r="G52" s="242">
        <v>46</v>
      </c>
      <c r="H52" s="282"/>
      <c r="I52" s="283">
        <v>47</v>
      </c>
      <c r="J52" s="282">
        <v>740946</v>
      </c>
    </row>
    <row r="53" spans="1:10" ht="9.75" customHeight="1">
      <c r="A53" s="244" t="s">
        <v>397</v>
      </c>
      <c r="B53" s="273"/>
      <c r="C53" s="273"/>
      <c r="D53" s="273"/>
      <c r="E53" s="273"/>
      <c r="F53" s="273"/>
      <c r="G53" s="242">
        <v>48</v>
      </c>
      <c r="H53" s="282"/>
      <c r="I53" s="283">
        <v>49</v>
      </c>
      <c r="J53" s="282">
        <v>0</v>
      </c>
    </row>
    <row r="54" spans="1:10" ht="9" customHeight="1">
      <c r="A54" s="244" t="s">
        <v>398</v>
      </c>
      <c r="B54" s="273"/>
      <c r="C54" s="273"/>
      <c r="D54" s="273"/>
      <c r="E54" s="273"/>
      <c r="F54" s="273"/>
      <c r="G54" s="242">
        <v>50</v>
      </c>
      <c r="H54" s="282"/>
      <c r="I54" s="283">
        <v>51</v>
      </c>
      <c r="J54" s="282">
        <v>23286</v>
      </c>
    </row>
    <row r="55" spans="1:10" ht="11.25" customHeight="1">
      <c r="A55" s="244" t="s">
        <v>399</v>
      </c>
      <c r="B55" s="273"/>
      <c r="C55" s="273"/>
      <c r="D55" s="273"/>
      <c r="E55" s="273"/>
      <c r="F55" s="273"/>
      <c r="G55" s="242">
        <v>52</v>
      </c>
      <c r="H55" s="282"/>
      <c r="I55" s="283">
        <v>53</v>
      </c>
      <c r="J55" s="282">
        <v>0</v>
      </c>
    </row>
    <row r="56" spans="1:10">
      <c r="A56" s="271" t="s">
        <v>400</v>
      </c>
      <c r="B56" s="273"/>
      <c r="C56" s="273"/>
      <c r="D56" s="273"/>
      <c r="E56" s="273"/>
      <c r="F56" s="273"/>
      <c r="G56" s="284"/>
      <c r="H56" s="285"/>
      <c r="I56" s="283">
        <v>54</v>
      </c>
      <c r="J56" s="282">
        <v>0</v>
      </c>
    </row>
    <row r="57" spans="1:10">
      <c r="A57" s="263" t="s">
        <v>401</v>
      </c>
      <c r="B57" s="264"/>
      <c r="C57" s="264"/>
      <c r="D57" s="264"/>
      <c r="E57" s="264"/>
      <c r="F57" s="265"/>
      <c r="G57" s="265"/>
      <c r="H57" s="265"/>
      <c r="I57" s="270"/>
      <c r="J57" s="265"/>
    </row>
    <row r="58" spans="1:10">
      <c r="A58" s="263"/>
      <c r="B58" s="264"/>
      <c r="C58" s="264"/>
      <c r="D58" s="264"/>
      <c r="E58" s="264"/>
      <c r="F58" s="265"/>
      <c r="G58" s="265"/>
      <c r="H58" s="286" t="s">
        <v>402</v>
      </c>
      <c r="I58" s="270"/>
      <c r="J58" s="265"/>
    </row>
    <row r="59" spans="1:10">
      <c r="A59" s="263"/>
      <c r="B59" s="264"/>
      <c r="C59" s="264"/>
      <c r="D59" s="264"/>
      <c r="E59" s="264"/>
      <c r="F59" s="265"/>
      <c r="G59" s="265"/>
      <c r="H59" s="286" t="s">
        <v>403</v>
      </c>
      <c r="I59" s="270"/>
      <c r="J59" s="265"/>
    </row>
  </sheetData>
  <pageMargins left="0" right="0" top="0" bottom="0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37" sqref="G37"/>
    </sheetView>
  </sheetViews>
  <sheetFormatPr defaultRowHeight="15"/>
  <cols>
    <col min="1" max="1" width="4.42578125" customWidth="1"/>
    <col min="2" max="2" width="19.28515625" customWidth="1"/>
    <col min="4" max="4" width="11.42578125" customWidth="1"/>
    <col min="5" max="5" width="10.5703125" bestFit="1" customWidth="1"/>
    <col min="7" max="7" width="11.5703125" customWidth="1"/>
  </cols>
  <sheetData>
    <row r="1" spans="1:7">
      <c r="B1" s="287" t="s">
        <v>404</v>
      </c>
      <c r="C1" s="287" t="s">
        <v>405</v>
      </c>
      <c r="D1" s="287"/>
    </row>
    <row r="2" spans="1:7">
      <c r="B2" s="287" t="s">
        <v>343</v>
      </c>
      <c r="C2" s="287" t="s">
        <v>3</v>
      </c>
      <c r="D2" s="287"/>
    </row>
    <row r="4" spans="1:7">
      <c r="B4" s="288" t="s">
        <v>613</v>
      </c>
    </row>
    <row r="6" spans="1:7">
      <c r="A6" s="422" t="s">
        <v>406</v>
      </c>
      <c r="B6" s="422" t="s">
        <v>189</v>
      </c>
      <c r="C6" s="422" t="s">
        <v>407</v>
      </c>
      <c r="D6" s="190" t="s">
        <v>408</v>
      </c>
      <c r="E6" s="422" t="s">
        <v>409</v>
      </c>
      <c r="F6" s="422" t="s">
        <v>410</v>
      </c>
      <c r="G6" s="190" t="s">
        <v>408</v>
      </c>
    </row>
    <row r="7" spans="1:7">
      <c r="A7" s="422"/>
      <c r="B7" s="422"/>
      <c r="C7" s="422"/>
      <c r="D7" s="289">
        <v>40544</v>
      </c>
      <c r="E7" s="422"/>
      <c r="F7" s="422"/>
      <c r="G7" s="289">
        <v>40908</v>
      </c>
    </row>
    <row r="8" spans="1:7">
      <c r="A8" s="190">
        <v>1</v>
      </c>
      <c r="B8" s="190" t="s">
        <v>63</v>
      </c>
      <c r="C8" s="190"/>
      <c r="D8" s="290">
        <v>0</v>
      </c>
      <c r="E8" s="290">
        <v>0</v>
      </c>
      <c r="F8" s="290">
        <v>0</v>
      </c>
      <c r="G8" s="290">
        <v>0</v>
      </c>
    </row>
    <row r="9" spans="1:7">
      <c r="A9" s="190">
        <v>2</v>
      </c>
      <c r="B9" s="190" t="s">
        <v>411</v>
      </c>
      <c r="C9" s="190"/>
      <c r="D9" s="290">
        <v>0</v>
      </c>
      <c r="E9" s="290">
        <v>0</v>
      </c>
      <c r="F9" s="290">
        <v>0</v>
      </c>
      <c r="G9" s="290">
        <v>0</v>
      </c>
    </row>
    <row r="10" spans="1:7">
      <c r="A10" s="190">
        <v>3</v>
      </c>
      <c r="B10" s="190" t="s">
        <v>313</v>
      </c>
      <c r="C10" s="190"/>
      <c r="D10" s="290">
        <v>39495192</v>
      </c>
      <c r="E10" s="290">
        <v>0</v>
      </c>
      <c r="F10" s="290">
        <v>0</v>
      </c>
      <c r="G10" s="290">
        <v>39495192</v>
      </c>
    </row>
    <row r="11" spans="1:7">
      <c r="A11" s="190">
        <v>4</v>
      </c>
      <c r="B11" s="190" t="s">
        <v>412</v>
      </c>
      <c r="C11" s="190"/>
      <c r="D11" s="290">
        <v>15963691</v>
      </c>
      <c r="E11" s="290">
        <v>6532421</v>
      </c>
      <c r="F11" s="290">
        <v>0</v>
      </c>
      <c r="G11" s="290">
        <v>22496112</v>
      </c>
    </row>
    <row r="12" spans="1:7">
      <c r="A12" s="190">
        <v>5</v>
      </c>
      <c r="B12" s="190" t="s">
        <v>413</v>
      </c>
      <c r="C12" s="190"/>
      <c r="D12" s="290">
        <v>5109750</v>
      </c>
      <c r="E12" s="290">
        <v>0</v>
      </c>
      <c r="F12" s="290">
        <v>0</v>
      </c>
      <c r="G12" s="290">
        <v>5109750</v>
      </c>
    </row>
    <row r="13" spans="1:7">
      <c r="A13" s="190"/>
      <c r="B13" s="291" t="s">
        <v>277</v>
      </c>
      <c r="C13" s="190"/>
      <c r="D13" s="290">
        <f>SUM(D8:D12)</f>
        <v>60568633</v>
      </c>
      <c r="E13" s="290">
        <f t="shared" ref="E13:G13" si="0">SUM(E8:E12)</f>
        <v>6532421</v>
      </c>
      <c r="F13" s="290">
        <f t="shared" si="0"/>
        <v>0</v>
      </c>
      <c r="G13" s="290">
        <f t="shared" si="0"/>
        <v>67101054</v>
      </c>
    </row>
    <row r="15" spans="1:7">
      <c r="C15" s="288" t="s">
        <v>614</v>
      </c>
    </row>
    <row r="17" spans="1:7">
      <c r="A17" s="422" t="s">
        <v>406</v>
      </c>
      <c r="B17" s="422" t="s">
        <v>189</v>
      </c>
      <c r="C17" s="422" t="s">
        <v>407</v>
      </c>
      <c r="D17" s="190" t="s">
        <v>408</v>
      </c>
      <c r="E17" s="422" t="s">
        <v>409</v>
      </c>
      <c r="F17" s="422" t="s">
        <v>410</v>
      </c>
      <c r="G17" s="190" t="s">
        <v>408</v>
      </c>
    </row>
    <row r="18" spans="1:7">
      <c r="A18" s="422"/>
      <c r="B18" s="422"/>
      <c r="C18" s="422"/>
      <c r="D18" s="289">
        <v>40544</v>
      </c>
      <c r="E18" s="422"/>
      <c r="F18" s="422"/>
      <c r="G18" s="289">
        <v>40908</v>
      </c>
    </row>
    <row r="19" spans="1:7">
      <c r="A19" s="190">
        <v>1</v>
      </c>
      <c r="B19" s="190" t="s">
        <v>63</v>
      </c>
      <c r="C19" s="190"/>
      <c r="D19" s="290">
        <v>0</v>
      </c>
      <c r="E19" s="290">
        <v>0</v>
      </c>
      <c r="F19" s="290">
        <v>0</v>
      </c>
      <c r="G19" s="290">
        <v>0</v>
      </c>
    </row>
    <row r="20" spans="1:7">
      <c r="A20" s="190">
        <v>2</v>
      </c>
      <c r="B20" s="190" t="s">
        <v>411</v>
      </c>
      <c r="C20" s="190"/>
      <c r="D20" s="290">
        <v>0</v>
      </c>
      <c r="E20" s="290">
        <v>0</v>
      </c>
      <c r="F20" s="290">
        <v>0</v>
      </c>
      <c r="G20" s="290">
        <v>0</v>
      </c>
    </row>
    <row r="21" spans="1:7">
      <c r="A21" s="190">
        <v>3</v>
      </c>
      <c r="B21" s="190" t="s">
        <v>313</v>
      </c>
      <c r="C21" s="190"/>
      <c r="D21" s="290">
        <v>3168740</v>
      </c>
      <c r="E21" s="290">
        <v>736146</v>
      </c>
      <c r="F21" s="290">
        <v>0</v>
      </c>
      <c r="G21" s="290">
        <f>D21+E21-F21</f>
        <v>3904886</v>
      </c>
    </row>
    <row r="22" spans="1:7">
      <c r="A22" s="190">
        <v>4</v>
      </c>
      <c r="B22" s="190" t="s">
        <v>412</v>
      </c>
      <c r="C22" s="190"/>
      <c r="D22" s="290">
        <v>9407035</v>
      </c>
      <c r="E22" s="290">
        <v>4800</v>
      </c>
      <c r="F22" s="290">
        <v>0</v>
      </c>
      <c r="G22" s="290">
        <f t="shared" ref="G22:G24" si="1">D22+E22-F22</f>
        <v>9411835</v>
      </c>
    </row>
    <row r="23" spans="1:7">
      <c r="A23" s="190">
        <v>5</v>
      </c>
      <c r="B23" s="190" t="s">
        <v>413</v>
      </c>
      <c r="C23" s="190"/>
      <c r="D23" s="290">
        <v>4247888</v>
      </c>
      <c r="E23" s="290">
        <v>23286</v>
      </c>
      <c r="F23" s="290">
        <v>0</v>
      </c>
      <c r="G23" s="290">
        <f t="shared" si="1"/>
        <v>4271174</v>
      </c>
    </row>
    <row r="24" spans="1:7">
      <c r="A24" s="190"/>
      <c r="B24" s="291" t="s">
        <v>277</v>
      </c>
      <c r="C24" s="190"/>
      <c r="D24" s="290">
        <f>SUM(D19:D23)</f>
        <v>16823663</v>
      </c>
      <c r="E24" s="290">
        <f t="shared" ref="E24:F24" si="2">SUM(E19:E23)</f>
        <v>764232</v>
      </c>
      <c r="F24" s="290">
        <f t="shared" si="2"/>
        <v>0</v>
      </c>
      <c r="G24" s="290">
        <f t="shared" si="1"/>
        <v>17587895</v>
      </c>
    </row>
    <row r="26" spans="1:7">
      <c r="B26" s="288" t="s">
        <v>615</v>
      </c>
    </row>
    <row r="28" spans="1:7">
      <c r="A28" s="422" t="s">
        <v>406</v>
      </c>
      <c r="B28" s="422" t="s">
        <v>189</v>
      </c>
      <c r="C28" s="422" t="s">
        <v>407</v>
      </c>
      <c r="D28" s="190" t="s">
        <v>408</v>
      </c>
      <c r="E28" s="422" t="s">
        <v>409</v>
      </c>
      <c r="F28" s="422" t="s">
        <v>410</v>
      </c>
      <c r="G28" s="190" t="s">
        <v>408</v>
      </c>
    </row>
    <row r="29" spans="1:7">
      <c r="A29" s="422"/>
      <c r="B29" s="422"/>
      <c r="C29" s="422"/>
      <c r="D29" s="289">
        <v>40544</v>
      </c>
      <c r="E29" s="422"/>
      <c r="F29" s="422"/>
      <c r="G29" s="289">
        <v>40908</v>
      </c>
    </row>
    <row r="30" spans="1:7">
      <c r="A30" s="190">
        <v>1</v>
      </c>
      <c r="B30" s="190" t="s">
        <v>63</v>
      </c>
      <c r="C30" s="190"/>
      <c r="D30" s="290">
        <v>0</v>
      </c>
      <c r="E30" s="290">
        <v>0</v>
      </c>
      <c r="F30" s="290">
        <v>0</v>
      </c>
      <c r="G30" s="290">
        <v>0</v>
      </c>
    </row>
    <row r="31" spans="1:7">
      <c r="A31" s="190">
        <v>2</v>
      </c>
      <c r="B31" s="190" t="s">
        <v>411</v>
      </c>
      <c r="C31" s="190"/>
      <c r="D31" s="290">
        <v>0</v>
      </c>
      <c r="E31" s="290">
        <v>0</v>
      </c>
      <c r="F31" s="290">
        <v>0</v>
      </c>
      <c r="G31" s="290">
        <v>0</v>
      </c>
    </row>
    <row r="32" spans="1:7">
      <c r="A32" s="190">
        <v>3</v>
      </c>
      <c r="B32" s="190" t="s">
        <v>313</v>
      </c>
      <c r="C32" s="190"/>
      <c r="D32" s="290">
        <v>36326452</v>
      </c>
      <c r="E32" s="290">
        <v>0</v>
      </c>
      <c r="F32" s="290">
        <v>736146</v>
      </c>
      <c r="G32" s="290">
        <f>D32+E32-F32</f>
        <v>35590306</v>
      </c>
    </row>
    <row r="33" spans="1:7">
      <c r="A33" s="190">
        <v>4</v>
      </c>
      <c r="B33" s="190" t="s">
        <v>412</v>
      </c>
      <c r="C33" s="190"/>
      <c r="D33" s="290">
        <v>6556656</v>
      </c>
      <c r="E33" s="290">
        <v>6532421</v>
      </c>
      <c r="F33" s="290">
        <v>4800</v>
      </c>
      <c r="G33" s="290">
        <f t="shared" ref="G33:G35" si="3">D33+E33-F33</f>
        <v>13084277</v>
      </c>
    </row>
    <row r="34" spans="1:7">
      <c r="A34" s="190">
        <v>5</v>
      </c>
      <c r="B34" s="190" t="s">
        <v>413</v>
      </c>
      <c r="C34" s="190"/>
      <c r="D34" s="290">
        <v>861862</v>
      </c>
      <c r="E34" s="290">
        <v>0</v>
      </c>
      <c r="F34" s="290">
        <v>23286</v>
      </c>
      <c r="G34" s="290">
        <f t="shared" si="3"/>
        <v>838576</v>
      </c>
    </row>
    <row r="35" spans="1:7">
      <c r="A35" s="190"/>
      <c r="B35" s="291" t="s">
        <v>277</v>
      </c>
      <c r="C35" s="190"/>
      <c r="D35" s="290">
        <f>SUM(D30:D34)</f>
        <v>43744970</v>
      </c>
      <c r="E35" s="290">
        <f t="shared" ref="E35:F35" si="4">SUM(E30:E34)</f>
        <v>6532421</v>
      </c>
      <c r="F35" s="290">
        <f t="shared" si="4"/>
        <v>764232</v>
      </c>
      <c r="G35" s="290">
        <f t="shared" si="3"/>
        <v>49513159</v>
      </c>
    </row>
    <row r="41" spans="1:7">
      <c r="E41" s="287" t="s">
        <v>414</v>
      </c>
    </row>
    <row r="42" spans="1:7">
      <c r="E42" s="287" t="s">
        <v>403</v>
      </c>
    </row>
  </sheetData>
  <mergeCells count="15">
    <mergeCell ref="A17:A18"/>
    <mergeCell ref="B17:B18"/>
    <mergeCell ref="C17:C18"/>
    <mergeCell ref="E17:E18"/>
    <mergeCell ref="F17:F18"/>
    <mergeCell ref="A6:A7"/>
    <mergeCell ref="B6:B7"/>
    <mergeCell ref="C6:C7"/>
    <mergeCell ref="E6:E7"/>
    <mergeCell ref="F6:F7"/>
    <mergeCell ref="A28:A29"/>
    <mergeCell ref="B28:B29"/>
    <mergeCell ref="C28:C29"/>
    <mergeCell ref="E28:E29"/>
    <mergeCell ref="F28:F29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J156"/>
  <sheetViews>
    <sheetView workbookViewId="0">
      <selection activeCell="J29" sqref="J29"/>
    </sheetView>
  </sheetViews>
  <sheetFormatPr defaultRowHeight="15"/>
  <cols>
    <col min="1" max="1" width="3.85546875" customWidth="1"/>
    <col min="7" max="7" width="12.85546875" customWidth="1"/>
    <col min="8" max="8" width="14.7109375" customWidth="1"/>
    <col min="9" max="9" width="10.5703125" bestFit="1" customWidth="1"/>
    <col min="10" max="10" width="11.5703125" bestFit="1" customWidth="1"/>
  </cols>
  <sheetData>
    <row r="3" spans="1:10">
      <c r="B3" s="287" t="s">
        <v>404</v>
      </c>
      <c r="C3" s="287" t="s">
        <v>405</v>
      </c>
      <c r="D3" s="287"/>
    </row>
    <row r="4" spans="1:10">
      <c r="B4" s="287" t="s">
        <v>343</v>
      </c>
      <c r="C4" s="287" t="s">
        <v>3</v>
      </c>
      <c r="D4" s="287"/>
    </row>
    <row r="5" spans="1:10">
      <c r="I5" s="287" t="s">
        <v>415</v>
      </c>
      <c r="J5" s="287"/>
    </row>
    <row r="6" spans="1:10">
      <c r="I6" s="287" t="s">
        <v>416</v>
      </c>
    </row>
    <row r="7" spans="1:10">
      <c r="A7" s="428" t="s">
        <v>417</v>
      </c>
      <c r="B7" s="428"/>
      <c r="C7" s="428"/>
      <c r="D7" s="428"/>
      <c r="E7" s="428"/>
      <c r="F7" s="428"/>
      <c r="G7" s="428"/>
      <c r="H7" s="428"/>
      <c r="I7" s="428"/>
      <c r="J7" s="428"/>
    </row>
    <row r="8" spans="1:10">
      <c r="A8" s="292"/>
      <c r="B8" s="428" t="s">
        <v>418</v>
      </c>
      <c r="C8" s="428"/>
      <c r="D8" s="428"/>
      <c r="E8" s="428"/>
      <c r="F8" s="428"/>
      <c r="G8" s="292" t="s">
        <v>419</v>
      </c>
      <c r="H8" s="292" t="s">
        <v>420</v>
      </c>
      <c r="I8" s="292" t="s">
        <v>728</v>
      </c>
      <c r="J8" s="292" t="s">
        <v>421</v>
      </c>
    </row>
    <row r="9" spans="1:10">
      <c r="A9" s="292">
        <v>1</v>
      </c>
      <c r="B9" s="429" t="s">
        <v>422</v>
      </c>
      <c r="C9" s="429"/>
      <c r="D9" s="429"/>
      <c r="E9" s="429"/>
      <c r="F9" s="429"/>
      <c r="G9" s="190">
        <v>70</v>
      </c>
      <c r="H9" s="190">
        <v>11100</v>
      </c>
      <c r="I9" s="290">
        <f>I10+I11+I12</f>
        <v>20893</v>
      </c>
      <c r="J9" s="290">
        <f>J10+J11+J12</f>
        <v>31441</v>
      </c>
    </row>
    <row r="10" spans="1:10">
      <c r="A10" s="293" t="s">
        <v>423</v>
      </c>
      <c r="B10" s="426" t="s">
        <v>424</v>
      </c>
      <c r="C10" s="426"/>
      <c r="D10" s="426"/>
      <c r="E10" s="426"/>
      <c r="F10" s="426"/>
      <c r="G10" s="190" t="s">
        <v>425</v>
      </c>
      <c r="H10" s="190">
        <v>11101</v>
      </c>
      <c r="I10" s="290">
        <v>0</v>
      </c>
      <c r="J10" s="290">
        <v>0</v>
      </c>
    </row>
    <row r="11" spans="1:10">
      <c r="A11" s="293" t="s">
        <v>426</v>
      </c>
      <c r="B11" s="426" t="s">
        <v>427</v>
      </c>
      <c r="C11" s="426"/>
      <c r="D11" s="426"/>
      <c r="E11" s="426"/>
      <c r="F11" s="426"/>
      <c r="G11" s="190">
        <v>704</v>
      </c>
      <c r="H11" s="190">
        <v>11102</v>
      </c>
      <c r="I11" s="290">
        <v>20893</v>
      </c>
      <c r="J11" s="290">
        <v>31441</v>
      </c>
    </row>
    <row r="12" spans="1:10">
      <c r="A12" s="293" t="s">
        <v>428</v>
      </c>
      <c r="B12" s="426" t="s">
        <v>429</v>
      </c>
      <c r="C12" s="426"/>
      <c r="D12" s="426"/>
      <c r="E12" s="426"/>
      <c r="F12" s="426"/>
      <c r="G12" s="190">
        <v>705</v>
      </c>
      <c r="H12" s="190">
        <v>11103</v>
      </c>
      <c r="I12" s="290">
        <v>0</v>
      </c>
      <c r="J12" s="290">
        <v>0</v>
      </c>
    </row>
    <row r="13" spans="1:10">
      <c r="A13" s="292">
        <v>2</v>
      </c>
      <c r="B13" s="429" t="s">
        <v>430</v>
      </c>
      <c r="C13" s="429"/>
      <c r="D13" s="429"/>
      <c r="E13" s="429"/>
      <c r="F13" s="429"/>
      <c r="G13" s="190">
        <v>708</v>
      </c>
      <c r="H13" s="190">
        <v>11104</v>
      </c>
      <c r="I13" s="290">
        <f>I14+I15+I16</f>
        <v>0</v>
      </c>
      <c r="J13" s="290">
        <f>J14+J15+J16</f>
        <v>0</v>
      </c>
    </row>
    <row r="14" spans="1:10">
      <c r="A14" s="293" t="s">
        <v>423</v>
      </c>
      <c r="B14" s="426" t="s">
        <v>431</v>
      </c>
      <c r="C14" s="426"/>
      <c r="D14" s="426"/>
      <c r="E14" s="426"/>
      <c r="F14" s="426"/>
      <c r="G14" s="190">
        <v>7081</v>
      </c>
      <c r="H14" s="190">
        <v>111041</v>
      </c>
      <c r="I14" s="290">
        <v>0</v>
      </c>
      <c r="J14" s="290">
        <v>0</v>
      </c>
    </row>
    <row r="15" spans="1:10">
      <c r="A15" s="293" t="s">
        <v>426</v>
      </c>
      <c r="B15" s="426" t="s">
        <v>432</v>
      </c>
      <c r="C15" s="426"/>
      <c r="D15" s="426"/>
      <c r="E15" s="426"/>
      <c r="F15" s="426"/>
      <c r="G15" s="190">
        <v>7082</v>
      </c>
      <c r="H15" s="190">
        <v>111042</v>
      </c>
      <c r="I15" s="290">
        <v>0</v>
      </c>
      <c r="J15" s="290">
        <v>0</v>
      </c>
    </row>
    <row r="16" spans="1:10">
      <c r="A16" s="293" t="s">
        <v>428</v>
      </c>
      <c r="B16" s="426" t="s">
        <v>433</v>
      </c>
      <c r="C16" s="426"/>
      <c r="D16" s="426"/>
      <c r="E16" s="426"/>
      <c r="F16" s="426"/>
      <c r="G16" s="190">
        <v>7083</v>
      </c>
      <c r="H16" s="190">
        <v>111043</v>
      </c>
      <c r="I16" s="290">
        <v>0</v>
      </c>
      <c r="J16" s="290">
        <v>0</v>
      </c>
    </row>
    <row r="17" spans="1:10">
      <c r="A17" s="292">
        <v>3</v>
      </c>
      <c r="B17" s="429" t="s">
        <v>434</v>
      </c>
      <c r="C17" s="429"/>
      <c r="D17" s="429"/>
      <c r="E17" s="429"/>
      <c r="F17" s="429"/>
      <c r="G17" s="190">
        <v>71</v>
      </c>
      <c r="H17" s="190">
        <v>11201</v>
      </c>
      <c r="I17" s="290">
        <f>I18+I19</f>
        <v>0</v>
      </c>
      <c r="J17" s="290">
        <f>J18+J19</f>
        <v>0</v>
      </c>
    </row>
    <row r="18" spans="1:10">
      <c r="A18" s="190"/>
      <c r="B18" s="422" t="s">
        <v>435</v>
      </c>
      <c r="C18" s="422"/>
      <c r="D18" s="422"/>
      <c r="E18" s="422"/>
      <c r="F18" s="422"/>
      <c r="G18" s="190"/>
      <c r="H18" s="190">
        <v>112011</v>
      </c>
      <c r="I18" s="290">
        <v>0</v>
      </c>
      <c r="J18" s="290">
        <v>0</v>
      </c>
    </row>
    <row r="19" spans="1:10">
      <c r="A19" s="190"/>
      <c r="B19" s="422" t="s">
        <v>436</v>
      </c>
      <c r="C19" s="422"/>
      <c r="D19" s="422"/>
      <c r="E19" s="422"/>
      <c r="F19" s="422"/>
      <c r="G19" s="190"/>
      <c r="H19" s="190">
        <v>112012</v>
      </c>
      <c r="I19" s="290">
        <v>0</v>
      </c>
      <c r="J19" s="290">
        <v>0</v>
      </c>
    </row>
    <row r="20" spans="1:10">
      <c r="A20" s="292">
        <v>4</v>
      </c>
      <c r="B20" s="429" t="s">
        <v>437</v>
      </c>
      <c r="C20" s="429"/>
      <c r="D20" s="429"/>
      <c r="E20" s="429"/>
      <c r="F20" s="429"/>
      <c r="G20" s="190">
        <v>72</v>
      </c>
      <c r="H20" s="190">
        <v>11300</v>
      </c>
      <c r="I20" s="290">
        <v>0</v>
      </c>
      <c r="J20" s="290">
        <v>0</v>
      </c>
    </row>
    <row r="21" spans="1:10">
      <c r="A21" s="190"/>
      <c r="B21" s="426" t="s">
        <v>438</v>
      </c>
      <c r="C21" s="426"/>
      <c r="D21" s="426"/>
      <c r="E21" s="426"/>
      <c r="F21" s="426"/>
      <c r="G21" s="190"/>
      <c r="H21" s="190">
        <v>11301</v>
      </c>
      <c r="I21" s="290">
        <v>0</v>
      </c>
      <c r="J21" s="290">
        <v>0</v>
      </c>
    </row>
    <row r="22" spans="1:10">
      <c r="A22" s="292">
        <v>5</v>
      </c>
      <c r="B22" s="429" t="s">
        <v>439</v>
      </c>
      <c r="C22" s="429"/>
      <c r="D22" s="429"/>
      <c r="E22" s="429"/>
      <c r="F22" s="429"/>
      <c r="G22" s="190">
        <v>73</v>
      </c>
      <c r="H22" s="190">
        <v>11400</v>
      </c>
      <c r="I22" s="290">
        <v>0</v>
      </c>
      <c r="J22" s="290">
        <v>0</v>
      </c>
    </row>
    <row r="23" spans="1:10">
      <c r="A23" s="292">
        <v>6</v>
      </c>
      <c r="B23" s="429" t="s">
        <v>440</v>
      </c>
      <c r="C23" s="429"/>
      <c r="D23" s="429"/>
      <c r="E23" s="429"/>
      <c r="F23" s="429"/>
      <c r="G23" s="190">
        <v>75</v>
      </c>
      <c r="H23" s="190">
        <v>11500</v>
      </c>
      <c r="I23" s="290">
        <v>1004</v>
      </c>
      <c r="J23" s="290">
        <v>0</v>
      </c>
    </row>
    <row r="24" spans="1:10">
      <c r="A24" s="292">
        <v>7</v>
      </c>
      <c r="B24" s="429" t="s">
        <v>441</v>
      </c>
      <c r="C24" s="429"/>
      <c r="D24" s="429"/>
      <c r="E24" s="429"/>
      <c r="F24" s="429"/>
      <c r="G24" s="190">
        <v>77</v>
      </c>
      <c r="H24" s="190">
        <v>11600</v>
      </c>
      <c r="I24" s="290">
        <v>0</v>
      </c>
      <c r="J24" s="290">
        <v>0</v>
      </c>
    </row>
    <row r="25" spans="1:10">
      <c r="A25" s="294" t="s">
        <v>442</v>
      </c>
      <c r="B25" s="429" t="s">
        <v>443</v>
      </c>
      <c r="C25" s="429"/>
      <c r="D25" s="429"/>
      <c r="E25" s="429"/>
      <c r="F25" s="429"/>
      <c r="G25" s="190"/>
      <c r="H25" s="190">
        <v>118000</v>
      </c>
      <c r="I25" s="290">
        <f>I9+I13+I17+I20+I22+I23+I24</f>
        <v>21897</v>
      </c>
      <c r="J25" s="290">
        <f>J9+J13+J17+J20+J22+J23+J24</f>
        <v>31441</v>
      </c>
    </row>
    <row r="29" spans="1:10">
      <c r="H29" s="287" t="s">
        <v>414</v>
      </c>
    </row>
    <row r="30" spans="1:10">
      <c r="H30" s="287" t="s">
        <v>444</v>
      </c>
    </row>
    <row r="54" spans="1:10">
      <c r="B54" s="287" t="s">
        <v>404</v>
      </c>
      <c r="C54" s="287" t="s">
        <v>405</v>
      </c>
      <c r="D54" s="287"/>
    </row>
    <row r="55" spans="1:10">
      <c r="B55" s="287" t="s">
        <v>343</v>
      </c>
      <c r="C55" s="287" t="s">
        <v>3</v>
      </c>
      <c r="D55" s="287"/>
    </row>
    <row r="56" spans="1:10">
      <c r="I56" s="287" t="s">
        <v>616</v>
      </c>
      <c r="J56" s="287"/>
    </row>
    <row r="57" spans="1:10">
      <c r="I57" s="287" t="s">
        <v>416</v>
      </c>
    </row>
    <row r="58" spans="1:10">
      <c r="A58" s="428" t="s">
        <v>417</v>
      </c>
      <c r="B58" s="428"/>
      <c r="C58" s="428"/>
      <c r="D58" s="428"/>
      <c r="E58" s="428"/>
      <c r="F58" s="428"/>
      <c r="G58" s="428"/>
      <c r="H58" s="428"/>
      <c r="I58" s="428"/>
      <c r="J58" s="428"/>
    </row>
    <row r="59" spans="1:10">
      <c r="A59" s="292"/>
      <c r="B59" s="428" t="s">
        <v>617</v>
      </c>
      <c r="C59" s="428"/>
      <c r="D59" s="428"/>
      <c r="E59" s="428"/>
      <c r="F59" s="428"/>
      <c r="G59" s="292" t="s">
        <v>419</v>
      </c>
      <c r="H59" s="292" t="s">
        <v>420</v>
      </c>
      <c r="I59" s="292" t="s">
        <v>728</v>
      </c>
      <c r="J59" s="292" t="s">
        <v>421</v>
      </c>
    </row>
    <row r="60" spans="1:10">
      <c r="A60" s="292">
        <v>1</v>
      </c>
      <c r="B60" s="429" t="s">
        <v>618</v>
      </c>
      <c r="C60" s="429"/>
      <c r="D60" s="429"/>
      <c r="E60" s="429"/>
      <c r="F60" s="429"/>
      <c r="G60" s="334">
        <v>60</v>
      </c>
      <c r="H60" s="334">
        <v>12100</v>
      </c>
      <c r="I60" s="290">
        <f>I61+I62+I63+I64+I65</f>
        <v>7843</v>
      </c>
      <c r="J60" s="290">
        <f>J61+J62+J63+J64+J65</f>
        <v>12741</v>
      </c>
    </row>
    <row r="61" spans="1:10">
      <c r="A61" s="293" t="s">
        <v>423</v>
      </c>
      <c r="B61" s="426" t="s">
        <v>619</v>
      </c>
      <c r="C61" s="426"/>
      <c r="D61" s="426"/>
      <c r="E61" s="426"/>
      <c r="F61" s="426"/>
      <c r="G61" s="334" t="s">
        <v>620</v>
      </c>
      <c r="H61" s="334">
        <v>12101</v>
      </c>
      <c r="I61" s="290">
        <v>0</v>
      </c>
      <c r="J61" s="290">
        <v>0</v>
      </c>
    </row>
    <row r="62" spans="1:10">
      <c r="A62" s="293" t="s">
        <v>426</v>
      </c>
      <c r="B62" s="426" t="s">
        <v>621</v>
      </c>
      <c r="C62" s="426"/>
      <c r="D62" s="426"/>
      <c r="E62" s="426"/>
      <c r="F62" s="426"/>
      <c r="G62" s="334"/>
      <c r="H62" s="334">
        <v>12102</v>
      </c>
      <c r="I62" s="290">
        <v>0</v>
      </c>
      <c r="J62" s="290">
        <v>0</v>
      </c>
    </row>
    <row r="63" spans="1:10">
      <c r="A63" s="293" t="s">
        <v>428</v>
      </c>
      <c r="B63" s="426" t="s">
        <v>622</v>
      </c>
      <c r="C63" s="426"/>
      <c r="D63" s="426"/>
      <c r="E63" s="426"/>
      <c r="F63" s="426"/>
      <c r="G63" s="334" t="s">
        <v>623</v>
      </c>
      <c r="H63" s="334">
        <v>12103</v>
      </c>
      <c r="I63" s="290">
        <v>7278</v>
      </c>
      <c r="J63" s="290">
        <v>8753</v>
      </c>
    </row>
    <row r="64" spans="1:10">
      <c r="A64" s="293" t="s">
        <v>624</v>
      </c>
      <c r="B64" s="426" t="s">
        <v>625</v>
      </c>
      <c r="C64" s="426"/>
      <c r="D64" s="426"/>
      <c r="E64" s="426"/>
      <c r="F64" s="426"/>
      <c r="G64" s="334"/>
      <c r="H64" s="334">
        <v>12104</v>
      </c>
      <c r="I64" s="290">
        <v>-56</v>
      </c>
      <c r="J64" s="290">
        <v>3428</v>
      </c>
    </row>
    <row r="65" spans="1:10">
      <c r="A65" s="293" t="s">
        <v>626</v>
      </c>
      <c r="B65" s="426" t="s">
        <v>627</v>
      </c>
      <c r="C65" s="426"/>
      <c r="D65" s="426"/>
      <c r="E65" s="426"/>
      <c r="F65" s="426"/>
      <c r="G65" s="334" t="s">
        <v>628</v>
      </c>
      <c r="H65" s="334">
        <v>12105</v>
      </c>
      <c r="I65" s="290">
        <v>621</v>
      </c>
      <c r="J65" s="290">
        <v>560</v>
      </c>
    </row>
    <row r="66" spans="1:10">
      <c r="A66" s="292">
        <v>2</v>
      </c>
      <c r="B66" s="429" t="s">
        <v>629</v>
      </c>
      <c r="C66" s="429"/>
      <c r="D66" s="429"/>
      <c r="E66" s="429"/>
      <c r="F66" s="429"/>
      <c r="G66" s="334">
        <v>64</v>
      </c>
      <c r="H66" s="334">
        <v>12200</v>
      </c>
      <c r="I66" s="290">
        <f>I67+I68</f>
        <v>7003</v>
      </c>
      <c r="J66" s="290">
        <v>3247</v>
      </c>
    </row>
    <row r="67" spans="1:10">
      <c r="A67" s="293" t="s">
        <v>630</v>
      </c>
      <c r="B67" s="426" t="s">
        <v>118</v>
      </c>
      <c r="C67" s="426"/>
      <c r="D67" s="426"/>
      <c r="E67" s="426"/>
      <c r="F67" s="426"/>
      <c r="G67" s="334">
        <v>641</v>
      </c>
      <c r="H67" s="334">
        <v>12201</v>
      </c>
      <c r="I67" s="290">
        <v>6111</v>
      </c>
      <c r="J67" s="290">
        <v>2812</v>
      </c>
    </row>
    <row r="68" spans="1:10">
      <c r="A68" s="293" t="s">
        <v>631</v>
      </c>
      <c r="B68" s="426" t="s">
        <v>632</v>
      </c>
      <c r="C68" s="426"/>
      <c r="D68" s="426"/>
      <c r="E68" s="426"/>
      <c r="F68" s="426"/>
      <c r="G68" s="334">
        <v>644</v>
      </c>
      <c r="H68" s="334">
        <v>12202</v>
      </c>
      <c r="I68" s="290">
        <v>892</v>
      </c>
      <c r="J68" s="290">
        <v>435</v>
      </c>
    </row>
    <row r="69" spans="1:10">
      <c r="A69" s="292">
        <v>3</v>
      </c>
      <c r="B69" s="429" t="s">
        <v>120</v>
      </c>
      <c r="C69" s="429"/>
      <c r="D69" s="429"/>
      <c r="E69" s="429"/>
      <c r="F69" s="429"/>
      <c r="G69" s="334">
        <v>68</v>
      </c>
      <c r="H69" s="334">
        <v>12300</v>
      </c>
      <c r="I69" s="290">
        <v>764</v>
      </c>
      <c r="J69" s="290">
        <v>864</v>
      </c>
    </row>
    <row r="70" spans="1:10">
      <c r="A70" s="292">
        <v>4</v>
      </c>
      <c r="B70" s="429" t="s">
        <v>633</v>
      </c>
      <c r="C70" s="429"/>
      <c r="D70" s="429"/>
      <c r="E70" s="429"/>
      <c r="F70" s="429"/>
      <c r="G70" s="334">
        <v>61</v>
      </c>
      <c r="H70" s="334">
        <v>12400</v>
      </c>
      <c r="I70" s="290">
        <f>I71+I72+I73+I74++I75++I76+I77+I78+I79+I80+I81++I82+I85</f>
        <v>4966</v>
      </c>
      <c r="J70" s="290">
        <f>J71+J72+J73+J74++J75++J76+J77+J78+J79+J80+J81++J82+J85</f>
        <v>4762</v>
      </c>
    </row>
    <row r="71" spans="1:10">
      <c r="A71" s="293" t="s">
        <v>423</v>
      </c>
      <c r="B71" s="426" t="s">
        <v>634</v>
      </c>
      <c r="C71" s="426"/>
      <c r="D71" s="426"/>
      <c r="E71" s="426"/>
      <c r="F71" s="426"/>
      <c r="G71" s="334"/>
      <c r="H71" s="334">
        <v>12401</v>
      </c>
      <c r="I71" s="290"/>
      <c r="J71" s="290"/>
    </row>
    <row r="72" spans="1:10">
      <c r="A72" s="293" t="s">
        <v>426</v>
      </c>
      <c r="B72" s="426" t="s">
        <v>635</v>
      </c>
      <c r="C72" s="426"/>
      <c r="D72" s="426"/>
      <c r="E72" s="426"/>
      <c r="F72" s="426"/>
      <c r="G72" s="334">
        <v>611</v>
      </c>
      <c r="H72" s="334">
        <v>12402</v>
      </c>
      <c r="I72" s="290">
        <v>325</v>
      </c>
      <c r="J72" s="290">
        <v>521</v>
      </c>
    </row>
    <row r="73" spans="1:10">
      <c r="A73" s="293" t="s">
        <v>428</v>
      </c>
      <c r="B73" s="426" t="s">
        <v>636</v>
      </c>
      <c r="C73" s="426"/>
      <c r="D73" s="426"/>
      <c r="E73" s="426"/>
      <c r="F73" s="426"/>
      <c r="G73" s="334">
        <v>613</v>
      </c>
      <c r="H73" s="334">
        <v>12403</v>
      </c>
      <c r="I73" s="290">
        <v>3000</v>
      </c>
      <c r="J73" s="290">
        <v>2000</v>
      </c>
    </row>
    <row r="74" spans="1:10">
      <c r="A74" s="293" t="s">
        <v>624</v>
      </c>
      <c r="B74" s="426" t="s">
        <v>637</v>
      </c>
      <c r="C74" s="426"/>
      <c r="D74" s="426"/>
      <c r="E74" s="426"/>
      <c r="F74" s="426"/>
      <c r="G74" s="334">
        <v>615</v>
      </c>
      <c r="H74" s="334">
        <v>12404</v>
      </c>
      <c r="I74" s="290"/>
      <c r="J74" s="290"/>
    </row>
    <row r="75" spans="1:10">
      <c r="A75" s="293" t="s">
        <v>626</v>
      </c>
      <c r="B75" s="426" t="s">
        <v>638</v>
      </c>
      <c r="C75" s="426"/>
      <c r="D75" s="426"/>
      <c r="E75" s="426"/>
      <c r="F75" s="426"/>
      <c r="G75" s="334">
        <v>616</v>
      </c>
      <c r="H75" s="334">
        <v>12405</v>
      </c>
      <c r="I75" s="290">
        <v>19</v>
      </c>
      <c r="J75" s="290">
        <v>76</v>
      </c>
    </row>
    <row r="76" spans="1:10">
      <c r="A76" s="293" t="s">
        <v>639</v>
      </c>
      <c r="B76" s="426" t="s">
        <v>640</v>
      </c>
      <c r="C76" s="426"/>
      <c r="D76" s="426"/>
      <c r="E76" s="426"/>
      <c r="F76" s="426"/>
      <c r="G76" s="334">
        <v>617</v>
      </c>
      <c r="H76" s="334">
        <v>12406</v>
      </c>
      <c r="I76" s="290"/>
      <c r="J76" s="290"/>
    </row>
    <row r="77" spans="1:10">
      <c r="A77" s="293" t="s">
        <v>641</v>
      </c>
      <c r="B77" s="426" t="s">
        <v>642</v>
      </c>
      <c r="C77" s="426"/>
      <c r="D77" s="426"/>
      <c r="E77" s="426"/>
      <c r="F77" s="426"/>
      <c r="G77" s="334">
        <v>618</v>
      </c>
      <c r="H77" s="334">
        <v>12407</v>
      </c>
      <c r="I77" s="290"/>
      <c r="J77" s="290"/>
    </row>
    <row r="78" spans="1:10">
      <c r="A78" s="293" t="s">
        <v>643</v>
      </c>
      <c r="B78" s="426" t="s">
        <v>644</v>
      </c>
      <c r="C78" s="426"/>
      <c r="D78" s="426"/>
      <c r="E78" s="426"/>
      <c r="F78" s="426"/>
      <c r="G78" s="334">
        <v>623</v>
      </c>
      <c r="H78" s="334">
        <v>12408</v>
      </c>
      <c r="I78" s="290"/>
      <c r="J78" s="290"/>
    </row>
    <row r="79" spans="1:10">
      <c r="A79" s="293" t="s">
        <v>645</v>
      </c>
      <c r="B79" s="426" t="s">
        <v>646</v>
      </c>
      <c r="C79" s="426"/>
      <c r="D79" s="426"/>
      <c r="E79" s="426"/>
      <c r="F79" s="426"/>
      <c r="G79" s="334">
        <v>624</v>
      </c>
      <c r="H79" s="334">
        <v>12409</v>
      </c>
      <c r="I79" s="290"/>
      <c r="J79" s="290"/>
    </row>
    <row r="80" spans="1:10">
      <c r="A80" s="293" t="s">
        <v>647</v>
      </c>
      <c r="B80" s="426" t="s">
        <v>648</v>
      </c>
      <c r="C80" s="426"/>
      <c r="D80" s="426"/>
      <c r="E80" s="426"/>
      <c r="F80" s="426"/>
      <c r="G80" s="334">
        <v>625</v>
      </c>
      <c r="H80" s="334">
        <v>12410</v>
      </c>
      <c r="I80" s="290"/>
      <c r="J80" s="290"/>
    </row>
    <row r="81" spans="1:10">
      <c r="A81" s="293" t="s">
        <v>649</v>
      </c>
      <c r="B81" s="426" t="s">
        <v>650</v>
      </c>
      <c r="C81" s="426"/>
      <c r="D81" s="426"/>
      <c r="E81" s="426"/>
      <c r="F81" s="426"/>
      <c r="G81" s="334">
        <v>626</v>
      </c>
      <c r="H81" s="334">
        <v>12411</v>
      </c>
      <c r="I81" s="290">
        <v>700</v>
      </c>
      <c r="J81" s="290">
        <v>574</v>
      </c>
    </row>
    <row r="82" spans="1:10">
      <c r="A82" s="293" t="s">
        <v>651</v>
      </c>
      <c r="B82" s="426" t="s">
        <v>652</v>
      </c>
      <c r="C82" s="426"/>
      <c r="D82" s="426"/>
      <c r="E82" s="426"/>
      <c r="F82" s="426"/>
      <c r="G82" s="334">
        <v>627</v>
      </c>
      <c r="H82" s="334">
        <v>12412</v>
      </c>
      <c r="I82" s="290">
        <v>0</v>
      </c>
      <c r="J82" s="290">
        <v>0</v>
      </c>
    </row>
    <row r="83" spans="1:10">
      <c r="A83" s="190"/>
      <c r="B83" s="426" t="s">
        <v>653</v>
      </c>
      <c r="C83" s="426"/>
      <c r="D83" s="426"/>
      <c r="E83" s="426"/>
      <c r="F83" s="426"/>
      <c r="G83" s="334">
        <v>6271</v>
      </c>
      <c r="H83" s="334">
        <v>124121</v>
      </c>
      <c r="I83" s="290">
        <v>0</v>
      </c>
      <c r="J83" s="290">
        <v>0</v>
      </c>
    </row>
    <row r="84" spans="1:10">
      <c r="A84" s="190"/>
      <c r="B84" s="426" t="s">
        <v>654</v>
      </c>
      <c r="C84" s="426"/>
      <c r="D84" s="426"/>
      <c r="E84" s="426"/>
      <c r="F84" s="426"/>
      <c r="G84" s="334">
        <v>6272</v>
      </c>
      <c r="H84" s="334">
        <v>124122</v>
      </c>
      <c r="I84" s="290">
        <v>0</v>
      </c>
      <c r="J84" s="290">
        <v>0</v>
      </c>
    </row>
    <row r="85" spans="1:10">
      <c r="A85" s="293" t="s">
        <v>655</v>
      </c>
      <c r="B85" s="426" t="s">
        <v>656</v>
      </c>
      <c r="C85" s="426"/>
      <c r="D85" s="426"/>
      <c r="E85" s="426"/>
      <c r="F85" s="426"/>
      <c r="G85" s="334">
        <v>628</v>
      </c>
      <c r="H85" s="334">
        <v>12413</v>
      </c>
      <c r="I85" s="290">
        <v>922</v>
      </c>
      <c r="J85" s="290">
        <v>1591</v>
      </c>
    </row>
    <row r="86" spans="1:10">
      <c r="A86" s="292">
        <v>5</v>
      </c>
      <c r="B86" s="429" t="s">
        <v>657</v>
      </c>
      <c r="C86" s="429"/>
      <c r="D86" s="429"/>
      <c r="E86" s="429"/>
      <c r="F86" s="429"/>
      <c r="G86" s="334">
        <v>63</v>
      </c>
      <c r="H86" s="334">
        <v>12500</v>
      </c>
      <c r="I86" s="290">
        <f>I87+I88+I89+I90</f>
        <v>177</v>
      </c>
      <c r="J86" s="290">
        <f>J87+J88+J89+J90</f>
        <v>327</v>
      </c>
    </row>
    <row r="87" spans="1:10">
      <c r="A87" s="293" t="s">
        <v>423</v>
      </c>
      <c r="B87" s="426" t="s">
        <v>658</v>
      </c>
      <c r="C87" s="426"/>
      <c r="D87" s="426"/>
      <c r="E87" s="426"/>
      <c r="F87" s="426"/>
      <c r="G87" s="334">
        <v>632</v>
      </c>
      <c r="H87" s="334">
        <v>12501</v>
      </c>
      <c r="I87" s="290">
        <v>0</v>
      </c>
      <c r="J87" s="290">
        <v>0</v>
      </c>
    </row>
    <row r="88" spans="1:10">
      <c r="A88" s="293" t="s">
        <v>426</v>
      </c>
      <c r="B88" s="426" t="s">
        <v>659</v>
      </c>
      <c r="C88" s="426"/>
      <c r="D88" s="426"/>
      <c r="E88" s="426"/>
      <c r="F88" s="426"/>
      <c r="G88" s="334">
        <v>633</v>
      </c>
      <c r="H88" s="334">
        <v>12502</v>
      </c>
      <c r="I88" s="290">
        <v>0</v>
      </c>
      <c r="J88" s="290">
        <v>0</v>
      </c>
    </row>
    <row r="89" spans="1:10">
      <c r="A89" s="293" t="s">
        <v>428</v>
      </c>
      <c r="B89" s="426" t="s">
        <v>660</v>
      </c>
      <c r="C89" s="426"/>
      <c r="D89" s="426"/>
      <c r="E89" s="426"/>
      <c r="F89" s="426"/>
      <c r="G89" s="334">
        <v>634</v>
      </c>
      <c r="H89" s="334">
        <v>12503</v>
      </c>
      <c r="I89" s="290">
        <v>177</v>
      </c>
      <c r="J89" s="290">
        <v>327</v>
      </c>
    </row>
    <row r="90" spans="1:10">
      <c r="A90" s="293" t="s">
        <v>624</v>
      </c>
      <c r="B90" s="426" t="s">
        <v>661</v>
      </c>
      <c r="C90" s="426"/>
      <c r="D90" s="426"/>
      <c r="E90" s="426"/>
      <c r="F90" s="426"/>
      <c r="G90" s="334" t="s">
        <v>662</v>
      </c>
      <c r="H90" s="334">
        <v>12504</v>
      </c>
      <c r="I90" s="290">
        <v>0</v>
      </c>
      <c r="J90" s="290">
        <v>0</v>
      </c>
    </row>
    <row r="91" spans="1:10">
      <c r="A91" s="294" t="s">
        <v>663</v>
      </c>
      <c r="B91" s="429" t="s">
        <v>664</v>
      </c>
      <c r="C91" s="429"/>
      <c r="D91" s="429"/>
      <c r="E91" s="429"/>
      <c r="F91" s="429"/>
      <c r="G91" s="334"/>
      <c r="H91" s="334">
        <v>12600</v>
      </c>
      <c r="I91" s="290">
        <f>I60+I66+I69+I70+I86</f>
        <v>20753</v>
      </c>
      <c r="J91" s="290">
        <f>J60+J66+J69+J70+J86</f>
        <v>21941</v>
      </c>
    </row>
    <row r="92" spans="1:10">
      <c r="A92" s="292"/>
      <c r="B92" s="429" t="s">
        <v>665</v>
      </c>
      <c r="C92" s="429"/>
      <c r="D92" s="429"/>
      <c r="E92" s="429"/>
      <c r="F92" s="429"/>
      <c r="G92" s="429"/>
      <c r="H92" s="429"/>
      <c r="I92" s="292" t="s">
        <v>728</v>
      </c>
      <c r="J92" s="292" t="s">
        <v>421</v>
      </c>
    </row>
    <row r="93" spans="1:10">
      <c r="A93" s="292">
        <v>1</v>
      </c>
      <c r="B93" s="429" t="s">
        <v>666</v>
      </c>
      <c r="C93" s="429"/>
      <c r="D93" s="429"/>
      <c r="E93" s="429"/>
      <c r="F93" s="429"/>
      <c r="G93" s="335"/>
      <c r="H93" s="335">
        <v>14000</v>
      </c>
      <c r="I93" s="190">
        <v>14</v>
      </c>
      <c r="J93" s="190">
        <v>18</v>
      </c>
    </row>
    <row r="94" spans="1:10">
      <c r="A94" s="292">
        <v>2</v>
      </c>
      <c r="B94" s="429" t="s">
        <v>667</v>
      </c>
      <c r="C94" s="429"/>
      <c r="D94" s="429"/>
      <c r="E94" s="429"/>
      <c r="F94" s="429"/>
      <c r="G94" s="335"/>
      <c r="H94" s="335">
        <v>15000</v>
      </c>
      <c r="I94" s="190"/>
      <c r="J94" s="190"/>
    </row>
    <row r="95" spans="1:10">
      <c r="A95" s="293" t="s">
        <v>423</v>
      </c>
      <c r="B95" s="426" t="s">
        <v>668</v>
      </c>
      <c r="C95" s="426"/>
      <c r="D95" s="426"/>
      <c r="E95" s="426"/>
      <c r="F95" s="426"/>
      <c r="G95" s="334"/>
      <c r="H95" s="334">
        <v>15001</v>
      </c>
      <c r="I95" s="290">
        <v>6532421</v>
      </c>
      <c r="J95" s="290">
        <v>510160</v>
      </c>
    </row>
    <row r="96" spans="1:10">
      <c r="A96" s="293"/>
      <c r="B96" s="426" t="s">
        <v>669</v>
      </c>
      <c r="C96" s="426"/>
      <c r="D96" s="426"/>
      <c r="E96" s="426"/>
      <c r="F96" s="426"/>
      <c r="G96" s="334"/>
      <c r="H96" s="334">
        <v>150011</v>
      </c>
      <c r="I96" s="290">
        <v>6532421</v>
      </c>
      <c r="J96" s="290">
        <v>510160</v>
      </c>
    </row>
    <row r="97" spans="1:10">
      <c r="A97" s="293" t="s">
        <v>426</v>
      </c>
      <c r="B97" s="426" t="s">
        <v>670</v>
      </c>
      <c r="C97" s="426"/>
      <c r="D97" s="426"/>
      <c r="E97" s="426"/>
      <c r="F97" s="426"/>
      <c r="G97" s="334"/>
      <c r="H97" s="334">
        <v>15002</v>
      </c>
      <c r="I97" s="190">
        <v>0</v>
      </c>
      <c r="J97" s="190">
        <v>0</v>
      </c>
    </row>
    <row r="98" spans="1:10">
      <c r="A98" s="190"/>
      <c r="B98" s="426" t="s">
        <v>671</v>
      </c>
      <c r="C98" s="426"/>
      <c r="D98" s="426"/>
      <c r="E98" s="426"/>
      <c r="F98" s="426"/>
      <c r="G98" s="334"/>
      <c r="H98" s="334">
        <v>150021</v>
      </c>
      <c r="I98" s="190">
        <v>0</v>
      </c>
      <c r="J98" s="190">
        <v>0</v>
      </c>
    </row>
    <row r="101" spans="1:10">
      <c r="H101" s="287" t="s">
        <v>414</v>
      </c>
    </row>
    <row r="102" spans="1:10">
      <c r="H102" s="287" t="s">
        <v>444</v>
      </c>
    </row>
    <row r="105" spans="1:10">
      <c r="B105" s="287" t="s">
        <v>404</v>
      </c>
      <c r="C105" s="287" t="s">
        <v>405</v>
      </c>
      <c r="D105" s="287"/>
    </row>
    <row r="106" spans="1:10">
      <c r="B106" s="287" t="s">
        <v>343</v>
      </c>
      <c r="C106" s="287" t="s">
        <v>3</v>
      </c>
      <c r="D106" s="287"/>
      <c r="E106" s="287"/>
      <c r="F106" s="287"/>
      <c r="G106" s="287"/>
      <c r="H106" s="287"/>
      <c r="I106" s="287" t="s">
        <v>672</v>
      </c>
      <c r="J106" s="287"/>
    </row>
    <row r="107" spans="1:10">
      <c r="A107" s="190"/>
      <c r="B107" s="422"/>
      <c r="C107" s="422"/>
      <c r="D107" s="429" t="s">
        <v>673</v>
      </c>
      <c r="E107" s="429"/>
      <c r="F107" s="429"/>
      <c r="G107" s="429"/>
      <c r="H107" s="428" t="s">
        <v>674</v>
      </c>
      <c r="I107" s="428"/>
      <c r="J107" s="428"/>
    </row>
    <row r="108" spans="1:10">
      <c r="A108" s="190">
        <v>1</v>
      </c>
      <c r="B108" s="426" t="s">
        <v>675</v>
      </c>
      <c r="C108" s="426"/>
      <c r="D108" s="426" t="s">
        <v>676</v>
      </c>
      <c r="E108" s="426"/>
      <c r="F108" s="426"/>
      <c r="G108" s="426"/>
      <c r="H108" s="427">
        <v>0</v>
      </c>
      <c r="I108" s="423"/>
      <c r="J108" s="424"/>
    </row>
    <row r="109" spans="1:10">
      <c r="A109" s="190">
        <v>2</v>
      </c>
      <c r="B109" s="426" t="s">
        <v>675</v>
      </c>
      <c r="C109" s="426"/>
      <c r="D109" s="426" t="s">
        <v>677</v>
      </c>
      <c r="E109" s="426"/>
      <c r="F109" s="426"/>
      <c r="G109" s="426"/>
      <c r="H109" s="427">
        <v>0</v>
      </c>
      <c r="I109" s="423"/>
      <c r="J109" s="424"/>
    </row>
    <row r="110" spans="1:10">
      <c r="A110" s="190">
        <v>3</v>
      </c>
      <c r="B110" s="426" t="s">
        <v>675</v>
      </c>
      <c r="C110" s="426"/>
      <c r="D110" s="426" t="s">
        <v>678</v>
      </c>
      <c r="E110" s="426"/>
      <c r="F110" s="426"/>
      <c r="G110" s="426"/>
      <c r="H110" s="427">
        <v>0</v>
      </c>
      <c r="I110" s="423"/>
      <c r="J110" s="424"/>
    </row>
    <row r="111" spans="1:10">
      <c r="A111" s="190">
        <v>4</v>
      </c>
      <c r="B111" s="426" t="s">
        <v>675</v>
      </c>
      <c r="C111" s="426"/>
      <c r="D111" s="426" t="s">
        <v>679</v>
      </c>
      <c r="E111" s="426"/>
      <c r="F111" s="426"/>
      <c r="G111" s="426"/>
      <c r="H111" s="427">
        <v>0</v>
      </c>
      <c r="I111" s="423"/>
      <c r="J111" s="424"/>
    </row>
    <row r="112" spans="1:10">
      <c r="A112" s="190">
        <v>5</v>
      </c>
      <c r="B112" s="426" t="s">
        <v>675</v>
      </c>
      <c r="C112" s="426"/>
      <c r="D112" s="426" t="s">
        <v>680</v>
      </c>
      <c r="E112" s="426"/>
      <c r="F112" s="426"/>
      <c r="G112" s="426"/>
      <c r="H112" s="427">
        <v>0</v>
      </c>
      <c r="I112" s="423"/>
      <c r="J112" s="424"/>
    </row>
    <row r="113" spans="1:10">
      <c r="A113" s="190">
        <v>6</v>
      </c>
      <c r="B113" s="426" t="s">
        <v>675</v>
      </c>
      <c r="C113" s="426"/>
      <c r="D113" s="426" t="s">
        <v>681</v>
      </c>
      <c r="E113" s="426"/>
      <c r="F113" s="426"/>
      <c r="G113" s="426"/>
      <c r="H113" s="427">
        <v>0</v>
      </c>
      <c r="I113" s="423"/>
      <c r="J113" s="424"/>
    </row>
    <row r="114" spans="1:10">
      <c r="A114" s="190">
        <v>7</v>
      </c>
      <c r="B114" s="426" t="s">
        <v>675</v>
      </c>
      <c r="C114" s="426"/>
      <c r="D114" s="426" t="s">
        <v>682</v>
      </c>
      <c r="E114" s="426"/>
      <c r="F114" s="426"/>
      <c r="G114" s="426"/>
      <c r="H114" s="427">
        <v>0</v>
      </c>
      <c r="I114" s="423"/>
      <c r="J114" s="424"/>
    </row>
    <row r="115" spans="1:10">
      <c r="A115" s="190">
        <v>8</v>
      </c>
      <c r="B115" s="426" t="s">
        <v>675</v>
      </c>
      <c r="C115" s="426"/>
      <c r="D115" s="426" t="s">
        <v>683</v>
      </c>
      <c r="E115" s="426"/>
      <c r="F115" s="426"/>
      <c r="G115" s="426"/>
      <c r="H115" s="427">
        <v>0</v>
      </c>
      <c r="I115" s="423"/>
      <c r="J115" s="424"/>
    </row>
    <row r="116" spans="1:10">
      <c r="A116" s="292" t="s">
        <v>35</v>
      </c>
      <c r="B116" s="429"/>
      <c r="C116" s="429"/>
      <c r="D116" s="429" t="s">
        <v>684</v>
      </c>
      <c r="E116" s="429"/>
      <c r="F116" s="429"/>
      <c r="G116" s="429"/>
      <c r="H116" s="427">
        <f>H108+H109++H110+H111+H112+H113+H114++H115</f>
        <v>0</v>
      </c>
      <c r="I116" s="423"/>
      <c r="J116" s="424"/>
    </row>
    <row r="117" spans="1:10">
      <c r="A117" s="190">
        <v>9</v>
      </c>
      <c r="B117" s="426" t="s">
        <v>685</v>
      </c>
      <c r="C117" s="426"/>
      <c r="D117" s="426" t="s">
        <v>686</v>
      </c>
      <c r="E117" s="426"/>
      <c r="F117" s="426"/>
      <c r="G117" s="426"/>
      <c r="H117" s="427">
        <v>0</v>
      </c>
      <c r="I117" s="423"/>
      <c r="J117" s="424"/>
    </row>
    <row r="118" spans="1:10">
      <c r="A118" s="190">
        <v>10</v>
      </c>
      <c r="B118" s="426" t="s">
        <v>685</v>
      </c>
      <c r="C118" s="426"/>
      <c r="D118" s="426" t="s">
        <v>687</v>
      </c>
      <c r="E118" s="426"/>
      <c r="F118" s="426"/>
      <c r="G118" s="426"/>
      <c r="H118" s="427">
        <v>0</v>
      </c>
      <c r="I118" s="423"/>
      <c r="J118" s="424"/>
    </row>
    <row r="119" spans="1:10">
      <c r="A119" s="190">
        <v>11</v>
      </c>
      <c r="B119" s="426" t="s">
        <v>685</v>
      </c>
      <c r="C119" s="426"/>
      <c r="D119" s="426" t="s">
        <v>688</v>
      </c>
      <c r="E119" s="426"/>
      <c r="F119" s="426"/>
      <c r="G119" s="426"/>
      <c r="H119" s="427">
        <v>0</v>
      </c>
      <c r="I119" s="423"/>
      <c r="J119" s="424"/>
    </row>
    <row r="120" spans="1:10">
      <c r="A120" s="292" t="s">
        <v>59</v>
      </c>
      <c r="B120" s="429"/>
      <c r="C120" s="429"/>
      <c r="D120" s="429" t="s">
        <v>689</v>
      </c>
      <c r="E120" s="429"/>
      <c r="F120" s="429"/>
      <c r="G120" s="429"/>
      <c r="H120" s="427">
        <f>H117+H118+H119</f>
        <v>0</v>
      </c>
      <c r="I120" s="423"/>
      <c r="J120" s="424"/>
    </row>
    <row r="121" spans="1:10">
      <c r="A121" s="190">
        <v>12</v>
      </c>
      <c r="B121" s="426" t="s">
        <v>690</v>
      </c>
      <c r="C121" s="426"/>
      <c r="D121" s="426" t="s">
        <v>691</v>
      </c>
      <c r="E121" s="426"/>
      <c r="F121" s="426"/>
      <c r="G121" s="426"/>
      <c r="H121" s="427">
        <v>0</v>
      </c>
      <c r="I121" s="423"/>
      <c r="J121" s="424"/>
    </row>
    <row r="122" spans="1:10">
      <c r="A122" s="190">
        <v>13</v>
      </c>
      <c r="B122" s="426" t="s">
        <v>690</v>
      </c>
      <c r="C122" s="426"/>
      <c r="D122" s="426" t="s">
        <v>692</v>
      </c>
      <c r="E122" s="426"/>
      <c r="F122" s="426"/>
      <c r="G122" s="426"/>
      <c r="H122" s="427">
        <v>0</v>
      </c>
      <c r="I122" s="423"/>
      <c r="J122" s="424"/>
    </row>
    <row r="123" spans="1:10">
      <c r="A123" s="190">
        <v>14</v>
      </c>
      <c r="B123" s="426" t="s">
        <v>690</v>
      </c>
      <c r="C123" s="426"/>
      <c r="D123" s="426" t="s">
        <v>693</v>
      </c>
      <c r="E123" s="426"/>
      <c r="F123" s="426"/>
      <c r="G123" s="426"/>
      <c r="H123" s="427">
        <v>0</v>
      </c>
      <c r="I123" s="423"/>
      <c r="J123" s="424"/>
    </row>
    <row r="124" spans="1:10">
      <c r="A124" s="190">
        <v>15</v>
      </c>
      <c r="B124" s="426" t="s">
        <v>690</v>
      </c>
      <c r="C124" s="426"/>
      <c r="D124" s="426" t="s">
        <v>694</v>
      </c>
      <c r="E124" s="426"/>
      <c r="F124" s="426"/>
      <c r="G124" s="426"/>
      <c r="H124" s="427">
        <v>0</v>
      </c>
      <c r="I124" s="423"/>
      <c r="J124" s="424"/>
    </row>
    <row r="125" spans="1:10">
      <c r="A125" s="190">
        <v>16</v>
      </c>
      <c r="B125" s="426" t="s">
        <v>690</v>
      </c>
      <c r="C125" s="426"/>
      <c r="D125" s="426" t="s">
        <v>695</v>
      </c>
      <c r="E125" s="426"/>
      <c r="F125" s="426"/>
      <c r="G125" s="426"/>
      <c r="H125" s="427">
        <v>0</v>
      </c>
      <c r="I125" s="423"/>
      <c r="J125" s="424"/>
    </row>
    <row r="126" spans="1:10">
      <c r="A126" s="190">
        <v>17</v>
      </c>
      <c r="B126" s="426" t="s">
        <v>690</v>
      </c>
      <c r="C126" s="426"/>
      <c r="D126" s="426" t="s">
        <v>696</v>
      </c>
      <c r="E126" s="426"/>
      <c r="F126" s="426"/>
      <c r="G126" s="426"/>
      <c r="H126" s="427">
        <v>0</v>
      </c>
      <c r="I126" s="423"/>
      <c r="J126" s="424"/>
    </row>
    <row r="127" spans="1:10">
      <c r="A127" s="190">
        <v>18</v>
      </c>
      <c r="B127" s="426" t="s">
        <v>690</v>
      </c>
      <c r="C127" s="426"/>
      <c r="D127" s="426" t="s">
        <v>697</v>
      </c>
      <c r="E127" s="426"/>
      <c r="F127" s="426"/>
      <c r="G127" s="426"/>
      <c r="H127" s="427">
        <v>0</v>
      </c>
      <c r="I127" s="423"/>
      <c r="J127" s="424"/>
    </row>
    <row r="128" spans="1:10">
      <c r="A128" s="190">
        <v>19</v>
      </c>
      <c r="B128" s="426" t="s">
        <v>690</v>
      </c>
      <c r="C128" s="426"/>
      <c r="D128" s="426" t="s">
        <v>698</v>
      </c>
      <c r="E128" s="426"/>
      <c r="F128" s="426"/>
      <c r="G128" s="426"/>
      <c r="H128" s="427">
        <v>0</v>
      </c>
      <c r="I128" s="423"/>
      <c r="J128" s="424"/>
    </row>
    <row r="129" spans="1:10">
      <c r="A129" s="292" t="s">
        <v>97</v>
      </c>
      <c r="B129" s="429"/>
      <c r="C129" s="429"/>
      <c r="D129" s="429" t="s">
        <v>699</v>
      </c>
      <c r="E129" s="429"/>
      <c r="F129" s="429"/>
      <c r="G129" s="429"/>
      <c r="H129" s="427">
        <f>H121+H122+++H123+H124+H125+H126+H127+H128</f>
        <v>0</v>
      </c>
      <c r="I129" s="423"/>
      <c r="J129" s="424"/>
    </row>
    <row r="130" spans="1:10">
      <c r="A130" s="190">
        <v>20</v>
      </c>
      <c r="B130" s="426" t="s">
        <v>700</v>
      </c>
      <c r="C130" s="426"/>
      <c r="D130" s="426" t="s">
        <v>701</v>
      </c>
      <c r="E130" s="426"/>
      <c r="F130" s="426"/>
      <c r="G130" s="426"/>
      <c r="H130" s="427">
        <v>0</v>
      </c>
      <c r="I130" s="423"/>
      <c r="J130" s="424"/>
    </row>
    <row r="131" spans="1:10">
      <c r="A131" s="190">
        <v>21</v>
      </c>
      <c r="B131" s="426" t="s">
        <v>700</v>
      </c>
      <c r="C131" s="426"/>
      <c r="D131" s="426" t="s">
        <v>702</v>
      </c>
      <c r="E131" s="426"/>
      <c r="F131" s="426"/>
      <c r="G131" s="426"/>
      <c r="H131" s="427">
        <v>0</v>
      </c>
      <c r="I131" s="423"/>
      <c r="J131" s="424"/>
    </row>
    <row r="132" spans="1:10">
      <c r="A132" s="190">
        <v>22</v>
      </c>
      <c r="B132" s="426" t="s">
        <v>700</v>
      </c>
      <c r="C132" s="426"/>
      <c r="D132" s="426" t="s">
        <v>703</v>
      </c>
      <c r="E132" s="426"/>
      <c r="F132" s="426"/>
      <c r="G132" s="426"/>
      <c r="H132" s="427">
        <v>0</v>
      </c>
      <c r="I132" s="423"/>
      <c r="J132" s="424"/>
    </row>
    <row r="133" spans="1:10">
      <c r="A133" s="190">
        <v>23</v>
      </c>
      <c r="B133" s="426" t="s">
        <v>700</v>
      </c>
      <c r="C133" s="426"/>
      <c r="D133" s="426" t="s">
        <v>704</v>
      </c>
      <c r="E133" s="426"/>
      <c r="F133" s="426"/>
      <c r="G133" s="426"/>
      <c r="H133" s="427">
        <v>0</v>
      </c>
      <c r="I133" s="423"/>
      <c r="J133" s="424"/>
    </row>
    <row r="134" spans="1:10">
      <c r="A134" s="292" t="s">
        <v>705</v>
      </c>
      <c r="B134" s="429"/>
      <c r="C134" s="429"/>
      <c r="D134" s="429" t="s">
        <v>706</v>
      </c>
      <c r="E134" s="429"/>
      <c r="F134" s="429"/>
      <c r="G134" s="429"/>
      <c r="H134" s="427">
        <f>H130+H131+H132+H133</f>
        <v>0</v>
      </c>
      <c r="I134" s="423"/>
      <c r="J134" s="424"/>
    </row>
    <row r="135" spans="1:10">
      <c r="A135" s="190">
        <v>24</v>
      </c>
      <c r="B135" s="426" t="s">
        <v>707</v>
      </c>
      <c r="C135" s="426"/>
      <c r="D135" s="426" t="s">
        <v>708</v>
      </c>
      <c r="E135" s="426"/>
      <c r="F135" s="426"/>
      <c r="G135" s="426"/>
      <c r="H135" s="427">
        <v>0</v>
      </c>
      <c r="I135" s="423"/>
      <c r="J135" s="424"/>
    </row>
    <row r="136" spans="1:10">
      <c r="A136" s="190">
        <v>25</v>
      </c>
      <c r="B136" s="426" t="s">
        <v>707</v>
      </c>
      <c r="C136" s="426"/>
      <c r="D136" s="426" t="s">
        <v>709</v>
      </c>
      <c r="E136" s="426"/>
      <c r="F136" s="426"/>
      <c r="G136" s="426"/>
      <c r="H136" s="427">
        <v>0</v>
      </c>
      <c r="I136" s="423"/>
      <c r="J136" s="424"/>
    </row>
    <row r="137" spans="1:10">
      <c r="A137" s="190">
        <v>26</v>
      </c>
      <c r="B137" s="426" t="s">
        <v>707</v>
      </c>
      <c r="C137" s="426"/>
      <c r="D137" s="426" t="s">
        <v>710</v>
      </c>
      <c r="E137" s="426"/>
      <c r="F137" s="426"/>
      <c r="G137" s="426"/>
      <c r="H137" s="427">
        <v>0</v>
      </c>
      <c r="I137" s="423"/>
      <c r="J137" s="424"/>
    </row>
    <row r="138" spans="1:10">
      <c r="A138" s="190">
        <v>27</v>
      </c>
      <c r="B138" s="426" t="s">
        <v>707</v>
      </c>
      <c r="C138" s="426"/>
      <c r="D138" s="426" t="s">
        <v>711</v>
      </c>
      <c r="E138" s="426"/>
      <c r="F138" s="426"/>
      <c r="G138" s="426"/>
      <c r="H138" s="430">
        <v>20893035</v>
      </c>
      <c r="I138" s="431"/>
      <c r="J138" s="432"/>
    </row>
    <row r="139" spans="1:10">
      <c r="A139" s="190">
        <v>28</v>
      </c>
      <c r="B139" s="426" t="s">
        <v>707</v>
      </c>
      <c r="C139" s="426"/>
      <c r="D139" s="426" t="s">
        <v>712</v>
      </c>
      <c r="E139" s="426"/>
      <c r="F139" s="426"/>
      <c r="G139" s="426"/>
      <c r="H139" s="430">
        <v>0</v>
      </c>
      <c r="I139" s="431"/>
      <c r="J139" s="432"/>
    </row>
    <row r="140" spans="1:10">
      <c r="A140" s="190">
        <v>29</v>
      </c>
      <c r="B140" s="426" t="s">
        <v>707</v>
      </c>
      <c r="C140" s="426"/>
      <c r="D140" s="426" t="s">
        <v>713</v>
      </c>
      <c r="E140" s="426"/>
      <c r="F140" s="426"/>
      <c r="G140" s="426"/>
      <c r="H140" s="430">
        <v>0</v>
      </c>
      <c r="I140" s="431"/>
      <c r="J140" s="432"/>
    </row>
    <row r="141" spans="1:10">
      <c r="A141" s="190">
        <v>30</v>
      </c>
      <c r="B141" s="426" t="s">
        <v>707</v>
      </c>
      <c r="C141" s="426"/>
      <c r="D141" s="426" t="s">
        <v>714</v>
      </c>
      <c r="E141" s="426"/>
      <c r="F141" s="426"/>
      <c r="G141" s="426"/>
      <c r="H141" s="430">
        <v>0</v>
      </c>
      <c r="I141" s="431"/>
      <c r="J141" s="432"/>
    </row>
    <row r="142" spans="1:10">
      <c r="A142" s="190">
        <v>31</v>
      </c>
      <c r="B142" s="426" t="s">
        <v>707</v>
      </c>
      <c r="C142" s="426"/>
      <c r="D142" s="426" t="s">
        <v>715</v>
      </c>
      <c r="E142" s="426"/>
      <c r="F142" s="426"/>
      <c r="G142" s="426"/>
      <c r="H142" s="430">
        <v>0</v>
      </c>
      <c r="I142" s="431"/>
      <c r="J142" s="432"/>
    </row>
    <row r="143" spans="1:10">
      <c r="A143" s="190">
        <v>32</v>
      </c>
      <c r="B143" s="426" t="s">
        <v>707</v>
      </c>
      <c r="C143" s="426"/>
      <c r="D143" s="426" t="s">
        <v>716</v>
      </c>
      <c r="E143" s="426"/>
      <c r="F143" s="426"/>
      <c r="G143" s="426"/>
      <c r="H143" s="430">
        <v>0</v>
      </c>
      <c r="I143" s="431"/>
      <c r="J143" s="432"/>
    </row>
    <row r="144" spans="1:10">
      <c r="A144" s="190">
        <v>33</v>
      </c>
      <c r="B144" s="426" t="s">
        <v>707</v>
      </c>
      <c r="C144" s="426"/>
      <c r="D144" s="426" t="s">
        <v>717</v>
      </c>
      <c r="E144" s="426"/>
      <c r="F144" s="426"/>
      <c r="G144" s="426"/>
      <c r="H144" s="430">
        <v>0</v>
      </c>
      <c r="I144" s="431"/>
      <c r="J144" s="432"/>
    </row>
    <row r="145" spans="1:10">
      <c r="A145" s="190">
        <v>34</v>
      </c>
      <c r="B145" s="426" t="s">
        <v>707</v>
      </c>
      <c r="C145" s="426"/>
      <c r="D145" s="426" t="s">
        <v>642</v>
      </c>
      <c r="E145" s="426"/>
      <c r="F145" s="426"/>
      <c r="G145" s="426"/>
      <c r="H145" s="430">
        <v>0</v>
      </c>
      <c r="I145" s="431"/>
      <c r="J145" s="432"/>
    </row>
    <row r="146" spans="1:10">
      <c r="A146" s="292" t="s">
        <v>718</v>
      </c>
      <c r="B146" s="428"/>
      <c r="C146" s="428"/>
      <c r="D146" s="429" t="s">
        <v>719</v>
      </c>
      <c r="E146" s="429"/>
      <c r="F146" s="429"/>
      <c r="G146" s="429"/>
      <c r="H146" s="430">
        <f>H135+H136+H137+H138+H139++++H140+H141+H142+H143+H144+H145</f>
        <v>20893035</v>
      </c>
      <c r="I146" s="431"/>
      <c r="J146" s="432"/>
    </row>
    <row r="147" spans="1:10">
      <c r="A147" s="292"/>
      <c r="B147" s="428"/>
      <c r="C147" s="428"/>
      <c r="D147" s="429" t="s">
        <v>720</v>
      </c>
      <c r="E147" s="429"/>
      <c r="F147" s="429"/>
      <c r="G147" s="429"/>
      <c r="H147" s="430">
        <f>H116+H120+H129+H134+H146</f>
        <v>20893035</v>
      </c>
      <c r="I147" s="431"/>
      <c r="J147" s="432"/>
    </row>
    <row r="148" spans="1:10">
      <c r="A148" s="190"/>
      <c r="B148" s="429" t="s">
        <v>721</v>
      </c>
      <c r="C148" s="429"/>
      <c r="D148" s="429"/>
      <c r="E148" s="429"/>
      <c r="F148" s="429"/>
      <c r="G148" s="429"/>
      <c r="H148" s="433" t="s">
        <v>722</v>
      </c>
      <c r="I148" s="434"/>
      <c r="J148" s="435"/>
    </row>
    <row r="149" spans="1:10">
      <c r="A149" s="190"/>
      <c r="B149" s="426" t="s">
        <v>723</v>
      </c>
      <c r="C149" s="426"/>
      <c r="D149" s="426"/>
      <c r="E149" s="426"/>
      <c r="F149" s="426"/>
      <c r="G149" s="426"/>
      <c r="H149" s="427">
        <v>4</v>
      </c>
      <c r="I149" s="423"/>
      <c r="J149" s="424"/>
    </row>
    <row r="150" spans="1:10">
      <c r="A150" s="190"/>
      <c r="B150" s="426" t="s">
        <v>724</v>
      </c>
      <c r="C150" s="426"/>
      <c r="D150" s="426"/>
      <c r="E150" s="426"/>
      <c r="F150" s="426"/>
      <c r="G150" s="426"/>
      <c r="H150" s="427">
        <v>9</v>
      </c>
      <c r="I150" s="423"/>
      <c r="J150" s="424"/>
    </row>
    <row r="151" spans="1:10">
      <c r="A151" s="190"/>
      <c r="B151" s="426" t="s">
        <v>725</v>
      </c>
      <c r="C151" s="426"/>
      <c r="D151" s="426"/>
      <c r="E151" s="426"/>
      <c r="F151" s="426"/>
      <c r="G151" s="426"/>
      <c r="H151" s="427">
        <v>0</v>
      </c>
      <c r="I151" s="423"/>
      <c r="J151" s="424"/>
    </row>
    <row r="152" spans="1:10">
      <c r="A152" s="190"/>
      <c r="B152" s="426" t="s">
        <v>726</v>
      </c>
      <c r="C152" s="426"/>
      <c r="D152" s="426"/>
      <c r="E152" s="426"/>
      <c r="F152" s="426"/>
      <c r="G152" s="426"/>
      <c r="H152" s="427">
        <v>0</v>
      </c>
      <c r="I152" s="423"/>
      <c r="J152" s="424"/>
    </row>
    <row r="153" spans="1:10">
      <c r="A153" s="190"/>
      <c r="B153" s="426" t="s">
        <v>727</v>
      </c>
      <c r="C153" s="426"/>
      <c r="D153" s="426"/>
      <c r="E153" s="426"/>
      <c r="F153" s="426"/>
      <c r="G153" s="426"/>
      <c r="H153" s="427">
        <v>1</v>
      </c>
      <c r="I153" s="423"/>
      <c r="J153" s="424"/>
    </row>
    <row r="154" spans="1:10">
      <c r="A154" s="190"/>
      <c r="B154" s="428" t="s">
        <v>277</v>
      </c>
      <c r="C154" s="428"/>
      <c r="D154" s="428"/>
      <c r="E154" s="428"/>
      <c r="F154" s="428"/>
      <c r="G154" s="428"/>
      <c r="H154" s="427">
        <v>14</v>
      </c>
      <c r="I154" s="423"/>
      <c r="J154" s="424"/>
    </row>
    <row r="155" spans="1:10">
      <c r="H155" s="287" t="s">
        <v>414</v>
      </c>
    </row>
    <row r="156" spans="1:10">
      <c r="H156" s="287" t="s">
        <v>403</v>
      </c>
    </row>
  </sheetData>
  <mergeCells count="197">
    <mergeCell ref="A7:J7"/>
    <mergeCell ref="B8:F8"/>
    <mergeCell ref="B9:F9"/>
    <mergeCell ref="B10:F10"/>
    <mergeCell ref="B11:F11"/>
    <mergeCell ref="B12:F12"/>
    <mergeCell ref="B19:F19"/>
    <mergeCell ref="B20:F20"/>
    <mergeCell ref="B21:F21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63:F63"/>
    <mergeCell ref="B64:F64"/>
    <mergeCell ref="B65:F65"/>
    <mergeCell ref="B66:F66"/>
    <mergeCell ref="B67:F67"/>
    <mergeCell ref="B68:F68"/>
    <mergeCell ref="B25:F25"/>
    <mergeCell ref="A58:J58"/>
    <mergeCell ref="B59:F59"/>
    <mergeCell ref="B60:F60"/>
    <mergeCell ref="B61:F61"/>
    <mergeCell ref="B62:F62"/>
    <mergeCell ref="B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87:F87"/>
    <mergeCell ref="B88:F88"/>
    <mergeCell ref="B89:F89"/>
    <mergeCell ref="B90:F90"/>
    <mergeCell ref="B91:F91"/>
    <mergeCell ref="B92:H92"/>
    <mergeCell ref="B81:F81"/>
    <mergeCell ref="B82:F82"/>
    <mergeCell ref="B83:F83"/>
    <mergeCell ref="B84:F84"/>
    <mergeCell ref="B85:F85"/>
    <mergeCell ref="B86:F86"/>
    <mergeCell ref="B107:C107"/>
    <mergeCell ref="D107:G107"/>
    <mergeCell ref="H107:J107"/>
    <mergeCell ref="B108:C108"/>
    <mergeCell ref="D108:G108"/>
    <mergeCell ref="H108:J108"/>
    <mergeCell ref="B93:F93"/>
    <mergeCell ref="B94:F94"/>
    <mergeCell ref="B95:F95"/>
    <mergeCell ref="B96:F96"/>
    <mergeCell ref="B97:F97"/>
    <mergeCell ref="B98:F98"/>
    <mergeCell ref="B111:C111"/>
    <mergeCell ref="D111:G111"/>
    <mergeCell ref="H111:J111"/>
    <mergeCell ref="B112:C112"/>
    <mergeCell ref="D112:G112"/>
    <mergeCell ref="H112:J112"/>
    <mergeCell ref="B109:C109"/>
    <mergeCell ref="D109:G109"/>
    <mergeCell ref="H109:J109"/>
    <mergeCell ref="B110:C110"/>
    <mergeCell ref="D110:G110"/>
    <mergeCell ref="H110:J110"/>
    <mergeCell ref="B115:C115"/>
    <mergeCell ref="D115:G115"/>
    <mergeCell ref="H115:J115"/>
    <mergeCell ref="B116:C116"/>
    <mergeCell ref="D116:G116"/>
    <mergeCell ref="H116:J116"/>
    <mergeCell ref="B113:C113"/>
    <mergeCell ref="D113:G113"/>
    <mergeCell ref="H113:J113"/>
    <mergeCell ref="B114:C114"/>
    <mergeCell ref="D114:G114"/>
    <mergeCell ref="H114:J114"/>
    <mergeCell ref="B119:C119"/>
    <mergeCell ref="D119:G119"/>
    <mergeCell ref="H119:J119"/>
    <mergeCell ref="B120:C120"/>
    <mergeCell ref="D120:G120"/>
    <mergeCell ref="H120:J120"/>
    <mergeCell ref="B117:C117"/>
    <mergeCell ref="D117:G117"/>
    <mergeCell ref="H117:J117"/>
    <mergeCell ref="B118:C118"/>
    <mergeCell ref="D118:G118"/>
    <mergeCell ref="H118:J118"/>
    <mergeCell ref="B123:C123"/>
    <mergeCell ref="D123:G123"/>
    <mergeCell ref="H123:J123"/>
    <mergeCell ref="B124:C124"/>
    <mergeCell ref="D124:G124"/>
    <mergeCell ref="H124:J124"/>
    <mergeCell ref="B121:C121"/>
    <mergeCell ref="D121:G121"/>
    <mergeCell ref="H121:J121"/>
    <mergeCell ref="B122:C122"/>
    <mergeCell ref="D122:G122"/>
    <mergeCell ref="H122:J122"/>
    <mergeCell ref="B127:C127"/>
    <mergeCell ref="D127:G127"/>
    <mergeCell ref="H127:J127"/>
    <mergeCell ref="B128:C128"/>
    <mergeCell ref="D128:G128"/>
    <mergeCell ref="H128:J128"/>
    <mergeCell ref="B125:C125"/>
    <mergeCell ref="D125:G125"/>
    <mergeCell ref="H125:J125"/>
    <mergeCell ref="B126:C126"/>
    <mergeCell ref="D126:G126"/>
    <mergeCell ref="H126:J126"/>
    <mergeCell ref="B131:C131"/>
    <mergeCell ref="D131:G131"/>
    <mergeCell ref="H131:J131"/>
    <mergeCell ref="B132:C132"/>
    <mergeCell ref="D132:G132"/>
    <mergeCell ref="H132:J132"/>
    <mergeCell ref="B129:C129"/>
    <mergeCell ref="D129:G129"/>
    <mergeCell ref="H129:J129"/>
    <mergeCell ref="B130:C130"/>
    <mergeCell ref="D130:G130"/>
    <mergeCell ref="H130:J130"/>
    <mergeCell ref="B135:C135"/>
    <mergeCell ref="D135:G135"/>
    <mergeCell ref="H135:J135"/>
    <mergeCell ref="B136:C136"/>
    <mergeCell ref="D136:G136"/>
    <mergeCell ref="H136:J136"/>
    <mergeCell ref="B133:C133"/>
    <mergeCell ref="D133:G133"/>
    <mergeCell ref="H133:J133"/>
    <mergeCell ref="B134:C134"/>
    <mergeCell ref="D134:G134"/>
    <mergeCell ref="H134:J134"/>
    <mergeCell ref="B139:C139"/>
    <mergeCell ref="D139:G139"/>
    <mergeCell ref="H139:J139"/>
    <mergeCell ref="B140:C140"/>
    <mergeCell ref="D140:G140"/>
    <mergeCell ref="H140:J140"/>
    <mergeCell ref="B137:C137"/>
    <mergeCell ref="D137:G137"/>
    <mergeCell ref="H137:J137"/>
    <mergeCell ref="B138:C138"/>
    <mergeCell ref="D138:G138"/>
    <mergeCell ref="H138:J138"/>
    <mergeCell ref="B143:C143"/>
    <mergeCell ref="D143:G143"/>
    <mergeCell ref="H143:J143"/>
    <mergeCell ref="B144:C144"/>
    <mergeCell ref="D144:G144"/>
    <mergeCell ref="H144:J144"/>
    <mergeCell ref="B141:C141"/>
    <mergeCell ref="D141:G141"/>
    <mergeCell ref="H141:J141"/>
    <mergeCell ref="B142:C142"/>
    <mergeCell ref="D142:G142"/>
    <mergeCell ref="H142:J142"/>
    <mergeCell ref="B147:C147"/>
    <mergeCell ref="D147:G147"/>
    <mergeCell ref="H147:J147"/>
    <mergeCell ref="B148:G148"/>
    <mergeCell ref="H148:J148"/>
    <mergeCell ref="B149:G149"/>
    <mergeCell ref="H149:J149"/>
    <mergeCell ref="B145:C145"/>
    <mergeCell ref="D145:G145"/>
    <mergeCell ref="H145:J145"/>
    <mergeCell ref="B146:C146"/>
    <mergeCell ref="D146:G146"/>
    <mergeCell ref="H146:J146"/>
    <mergeCell ref="B153:G153"/>
    <mergeCell ref="H153:J153"/>
    <mergeCell ref="B154:G154"/>
    <mergeCell ref="H154:J154"/>
    <mergeCell ref="B150:G150"/>
    <mergeCell ref="H150:J150"/>
    <mergeCell ref="B151:G151"/>
    <mergeCell ref="H151:J151"/>
    <mergeCell ref="B152:G152"/>
    <mergeCell ref="H152:J152"/>
  </mergeCells>
  <pageMargins left="0" right="0" top="0" bottom="0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123"/>
  <sheetViews>
    <sheetView workbookViewId="0">
      <selection activeCell="I27" sqref="I27"/>
    </sheetView>
  </sheetViews>
  <sheetFormatPr defaultRowHeight="15"/>
  <cols>
    <col min="1" max="1" width="5.42578125" customWidth="1"/>
    <col min="2" max="2" width="24.5703125" customWidth="1"/>
  </cols>
  <sheetData>
    <row r="2" spans="1:6">
      <c r="B2" s="295" t="s">
        <v>445</v>
      </c>
      <c r="C2" s="295"/>
      <c r="F2" s="296"/>
    </row>
    <row r="3" spans="1:6">
      <c r="B3" s="295" t="s">
        <v>446</v>
      </c>
      <c r="C3" s="295"/>
      <c r="F3" s="296"/>
    </row>
    <row r="4" spans="1:6">
      <c r="B4" s="295" t="s">
        <v>447</v>
      </c>
      <c r="C4" s="295"/>
      <c r="F4" s="296"/>
    </row>
    <row r="5" spans="1:6">
      <c r="B5" s="297"/>
      <c r="F5" s="296"/>
    </row>
    <row r="6" spans="1:6">
      <c r="B6" s="297"/>
      <c r="F6" s="296"/>
    </row>
    <row r="7" spans="1:6">
      <c r="B7" s="298" t="s">
        <v>729</v>
      </c>
      <c r="F7" s="296"/>
    </row>
    <row r="8" spans="1:6">
      <c r="B8" s="297"/>
      <c r="F8" s="296"/>
    </row>
    <row r="9" spans="1:6">
      <c r="A9" s="248" t="s">
        <v>406</v>
      </c>
      <c r="B9" s="248" t="s">
        <v>189</v>
      </c>
      <c r="C9" s="248" t="s">
        <v>448</v>
      </c>
      <c r="D9" s="248" t="s">
        <v>449</v>
      </c>
      <c r="E9" s="248" t="s">
        <v>450</v>
      </c>
      <c r="F9" s="299" t="s">
        <v>451</v>
      </c>
    </row>
    <row r="10" spans="1:6">
      <c r="A10" s="190">
        <v>1</v>
      </c>
      <c r="B10" s="190" t="s">
        <v>452</v>
      </c>
      <c r="C10" s="190" t="s">
        <v>453</v>
      </c>
      <c r="D10" s="190">
        <v>0.45</v>
      </c>
      <c r="E10" s="190">
        <v>1550</v>
      </c>
      <c r="F10" s="290">
        <f>D10*E10</f>
        <v>697.5</v>
      </c>
    </row>
    <row r="11" spans="1:6">
      <c r="A11" s="190">
        <v>2</v>
      </c>
      <c r="B11" s="190" t="s">
        <v>454</v>
      </c>
      <c r="C11" s="190" t="s">
        <v>455</v>
      </c>
      <c r="D11" s="190">
        <v>1</v>
      </c>
      <c r="E11" s="190">
        <v>380</v>
      </c>
      <c r="F11" s="290">
        <f t="shared" ref="F11:F81" si="0">D11*E11</f>
        <v>380</v>
      </c>
    </row>
    <row r="12" spans="1:6">
      <c r="A12" s="190">
        <v>3</v>
      </c>
      <c r="B12" s="190" t="s">
        <v>456</v>
      </c>
      <c r="C12" s="190" t="s">
        <v>453</v>
      </c>
      <c r="D12" s="190">
        <v>0.3</v>
      </c>
      <c r="E12" s="190">
        <v>90</v>
      </c>
      <c r="F12" s="290">
        <f t="shared" si="0"/>
        <v>27</v>
      </c>
    </row>
    <row r="13" spans="1:6">
      <c r="A13" s="190">
        <v>4</v>
      </c>
      <c r="B13" s="190" t="s">
        <v>457</v>
      </c>
      <c r="C13" s="190" t="s">
        <v>453</v>
      </c>
      <c r="D13" s="190">
        <v>0.05</v>
      </c>
      <c r="E13" s="190">
        <v>1600</v>
      </c>
      <c r="F13" s="290">
        <f t="shared" si="0"/>
        <v>80</v>
      </c>
    </row>
    <row r="14" spans="1:6">
      <c r="A14" s="190">
        <f>A13+1</f>
        <v>5</v>
      </c>
      <c r="B14" s="190" t="s">
        <v>459</v>
      </c>
      <c r="C14" s="190" t="s">
        <v>453</v>
      </c>
      <c r="D14" s="190">
        <v>0.25</v>
      </c>
      <c r="E14" s="190">
        <v>1000</v>
      </c>
      <c r="F14" s="290">
        <f t="shared" si="0"/>
        <v>250</v>
      </c>
    </row>
    <row r="15" spans="1:6">
      <c r="A15" s="190">
        <f>A14+1</f>
        <v>6</v>
      </c>
      <c r="B15" s="190" t="s">
        <v>461</v>
      </c>
      <c r="C15" s="190" t="s">
        <v>453</v>
      </c>
      <c r="D15" s="190">
        <v>3.8</v>
      </c>
      <c r="E15" s="190">
        <v>600</v>
      </c>
      <c r="F15" s="290">
        <f t="shared" si="0"/>
        <v>2280</v>
      </c>
    </row>
    <row r="16" spans="1:6">
      <c r="A16" s="190">
        <f t="shared" ref="A16:A83" si="1">A15+1</f>
        <v>7</v>
      </c>
      <c r="B16" s="190" t="s">
        <v>462</v>
      </c>
      <c r="C16" s="190" t="s">
        <v>453</v>
      </c>
      <c r="D16" s="190">
        <v>2</v>
      </c>
      <c r="E16" s="190">
        <v>900</v>
      </c>
      <c r="F16" s="290">
        <f t="shared" si="0"/>
        <v>1800</v>
      </c>
    </row>
    <row r="17" spans="1:6">
      <c r="A17" s="190">
        <f t="shared" si="1"/>
        <v>8</v>
      </c>
      <c r="B17" s="190" t="s">
        <v>735</v>
      </c>
      <c r="C17" s="190" t="s">
        <v>460</v>
      </c>
      <c r="D17" s="190">
        <v>0.5</v>
      </c>
      <c r="E17" s="190">
        <v>160</v>
      </c>
      <c r="F17" s="290">
        <f t="shared" si="0"/>
        <v>80</v>
      </c>
    </row>
    <row r="18" spans="1:6">
      <c r="A18" s="190">
        <f t="shared" si="1"/>
        <v>9</v>
      </c>
      <c r="B18" s="190" t="s">
        <v>463</v>
      </c>
      <c r="C18" s="190" t="s">
        <v>453</v>
      </c>
      <c r="D18" s="190">
        <v>0.5</v>
      </c>
      <c r="E18" s="190">
        <v>180</v>
      </c>
      <c r="F18" s="290">
        <f t="shared" si="0"/>
        <v>90</v>
      </c>
    </row>
    <row r="19" spans="1:6">
      <c r="A19" s="190">
        <f t="shared" si="1"/>
        <v>10</v>
      </c>
      <c r="B19" s="190" t="s">
        <v>736</v>
      </c>
      <c r="C19" s="190" t="s">
        <v>453</v>
      </c>
      <c r="D19" s="190">
        <v>1</v>
      </c>
      <c r="E19" s="190">
        <v>200</v>
      </c>
      <c r="F19" s="300">
        <f t="shared" si="0"/>
        <v>200</v>
      </c>
    </row>
    <row r="20" spans="1:6">
      <c r="A20" s="190">
        <f t="shared" si="1"/>
        <v>11</v>
      </c>
      <c r="B20" s="190" t="s">
        <v>737</v>
      </c>
      <c r="C20" s="190" t="s">
        <v>453</v>
      </c>
      <c r="D20" s="190">
        <v>0.5</v>
      </c>
      <c r="E20" s="190">
        <v>300</v>
      </c>
      <c r="F20" s="300">
        <f t="shared" si="0"/>
        <v>150</v>
      </c>
    </row>
    <row r="21" spans="1:6">
      <c r="A21" s="190">
        <f t="shared" si="1"/>
        <v>12</v>
      </c>
      <c r="B21" s="190" t="s">
        <v>738</v>
      </c>
      <c r="C21" s="190" t="s">
        <v>453</v>
      </c>
      <c r="D21" s="190">
        <v>0.4</v>
      </c>
      <c r="E21" s="190">
        <v>1000</v>
      </c>
      <c r="F21" s="300">
        <f t="shared" si="0"/>
        <v>400</v>
      </c>
    </row>
    <row r="22" spans="1:6">
      <c r="A22" s="190">
        <f t="shared" si="1"/>
        <v>13</v>
      </c>
      <c r="B22" s="190" t="s">
        <v>739</v>
      </c>
      <c r="C22" s="190" t="s">
        <v>458</v>
      </c>
      <c r="D22" s="190">
        <v>1</v>
      </c>
      <c r="E22" s="190">
        <v>250</v>
      </c>
      <c r="F22" s="300">
        <f t="shared" si="0"/>
        <v>250</v>
      </c>
    </row>
    <row r="23" spans="1:6">
      <c r="A23" s="190">
        <f t="shared" si="1"/>
        <v>14</v>
      </c>
      <c r="B23" s="190" t="s">
        <v>740</v>
      </c>
      <c r="C23" s="190" t="s">
        <v>453</v>
      </c>
      <c r="D23" s="190">
        <v>0.5</v>
      </c>
      <c r="E23" s="190">
        <v>400</v>
      </c>
      <c r="F23" s="300">
        <f t="shared" si="0"/>
        <v>200</v>
      </c>
    </row>
    <row r="24" spans="1:6">
      <c r="A24" s="190">
        <f t="shared" si="1"/>
        <v>15</v>
      </c>
      <c r="B24" s="190" t="s">
        <v>464</v>
      </c>
      <c r="C24" s="190" t="s">
        <v>453</v>
      </c>
      <c r="D24" s="190">
        <v>1.6</v>
      </c>
      <c r="E24" s="190">
        <v>640</v>
      </c>
      <c r="F24" s="300">
        <f t="shared" si="0"/>
        <v>1024</v>
      </c>
    </row>
    <row r="25" spans="1:6">
      <c r="A25" s="190">
        <f t="shared" si="1"/>
        <v>16</v>
      </c>
      <c r="B25" s="190" t="s">
        <v>465</v>
      </c>
      <c r="C25" s="190" t="s">
        <v>453</v>
      </c>
      <c r="D25" s="190">
        <v>1</v>
      </c>
      <c r="E25" s="190">
        <v>400</v>
      </c>
      <c r="F25" s="300">
        <f t="shared" si="0"/>
        <v>400</v>
      </c>
    </row>
    <row r="26" spans="1:6">
      <c r="A26" s="190">
        <f t="shared" si="1"/>
        <v>17</v>
      </c>
      <c r="B26" s="190" t="s">
        <v>466</v>
      </c>
      <c r="C26" s="190" t="s">
        <v>453</v>
      </c>
      <c r="D26" s="190">
        <v>1.5</v>
      </c>
      <c r="E26" s="190">
        <v>800</v>
      </c>
      <c r="F26" s="300">
        <f t="shared" si="0"/>
        <v>1200</v>
      </c>
    </row>
    <row r="27" spans="1:6">
      <c r="A27" s="190">
        <f t="shared" si="1"/>
        <v>18</v>
      </c>
      <c r="B27" s="190" t="s">
        <v>467</v>
      </c>
      <c r="C27" s="190" t="s">
        <v>453</v>
      </c>
      <c r="D27" s="190">
        <v>0.1</v>
      </c>
      <c r="E27" s="190">
        <v>1200</v>
      </c>
      <c r="F27" s="300">
        <f t="shared" si="0"/>
        <v>120</v>
      </c>
    </row>
    <row r="28" spans="1:6">
      <c r="A28" s="190">
        <f t="shared" si="1"/>
        <v>19</v>
      </c>
      <c r="B28" s="190" t="s">
        <v>468</v>
      </c>
      <c r="C28" s="190" t="s">
        <v>453</v>
      </c>
      <c r="D28" s="190">
        <v>0.5</v>
      </c>
      <c r="E28" s="190">
        <v>900</v>
      </c>
      <c r="F28" s="300">
        <f t="shared" si="0"/>
        <v>450</v>
      </c>
    </row>
    <row r="29" spans="1:6">
      <c r="A29" s="190">
        <f t="shared" si="1"/>
        <v>20</v>
      </c>
      <c r="B29" s="190" t="s">
        <v>469</v>
      </c>
      <c r="C29" s="190" t="s">
        <v>453</v>
      </c>
      <c r="D29" s="190">
        <v>5</v>
      </c>
      <c r="E29" s="190">
        <v>420</v>
      </c>
      <c r="F29" s="300">
        <f t="shared" si="0"/>
        <v>2100</v>
      </c>
    </row>
    <row r="30" spans="1:6">
      <c r="A30" s="190">
        <f t="shared" si="1"/>
        <v>21</v>
      </c>
      <c r="B30" s="190" t="s">
        <v>470</v>
      </c>
      <c r="C30" s="190" t="s">
        <v>453</v>
      </c>
      <c r="D30" s="190">
        <v>2.2000000000000002</v>
      </c>
      <c r="E30" s="190">
        <v>1500</v>
      </c>
      <c r="F30" s="300">
        <f t="shared" si="0"/>
        <v>3300.0000000000005</v>
      </c>
    </row>
    <row r="31" spans="1:6">
      <c r="A31" s="190">
        <f t="shared" si="1"/>
        <v>22</v>
      </c>
      <c r="B31" s="190" t="s">
        <v>471</v>
      </c>
      <c r="C31" s="190" t="s">
        <v>453</v>
      </c>
      <c r="D31" s="190">
        <v>0.26</v>
      </c>
      <c r="E31" s="190">
        <v>3000</v>
      </c>
      <c r="F31" s="300">
        <f t="shared" si="0"/>
        <v>780</v>
      </c>
    </row>
    <row r="32" spans="1:6">
      <c r="A32" s="190">
        <f t="shared" si="1"/>
        <v>23</v>
      </c>
      <c r="B32" s="190" t="s">
        <v>472</v>
      </c>
      <c r="C32" s="190" t="s">
        <v>453</v>
      </c>
      <c r="D32" s="190">
        <v>0.5</v>
      </c>
      <c r="E32" s="190">
        <v>1000</v>
      </c>
      <c r="F32" s="300">
        <f t="shared" si="0"/>
        <v>500</v>
      </c>
    </row>
    <row r="33" spans="1:6">
      <c r="A33" s="190">
        <f t="shared" si="1"/>
        <v>24</v>
      </c>
      <c r="B33" s="190" t="s">
        <v>473</v>
      </c>
      <c r="C33" s="190" t="s">
        <v>460</v>
      </c>
      <c r="D33" s="190">
        <v>1</v>
      </c>
      <c r="E33" s="190">
        <v>365</v>
      </c>
      <c r="F33" s="300">
        <f t="shared" si="0"/>
        <v>365</v>
      </c>
    </row>
    <row r="34" spans="1:6">
      <c r="A34" s="190">
        <f t="shared" si="1"/>
        <v>25</v>
      </c>
      <c r="B34" s="190" t="s">
        <v>474</v>
      </c>
      <c r="C34" s="190" t="s">
        <v>453</v>
      </c>
      <c r="D34" s="190">
        <v>2</v>
      </c>
      <c r="E34" s="190">
        <v>300</v>
      </c>
      <c r="F34" s="290">
        <f t="shared" si="0"/>
        <v>600</v>
      </c>
    </row>
    <row r="35" spans="1:6">
      <c r="A35" s="190">
        <f t="shared" si="1"/>
        <v>26</v>
      </c>
      <c r="B35" s="190" t="s">
        <v>475</v>
      </c>
      <c r="C35" s="190" t="s">
        <v>453</v>
      </c>
      <c r="D35" s="190">
        <v>2</v>
      </c>
      <c r="E35" s="190">
        <v>420</v>
      </c>
      <c r="F35" s="290">
        <v>1370</v>
      </c>
    </row>
    <row r="36" spans="1:6">
      <c r="A36" s="190">
        <f t="shared" si="1"/>
        <v>27</v>
      </c>
      <c r="B36" s="190" t="s">
        <v>476</v>
      </c>
      <c r="C36" s="190" t="s">
        <v>453</v>
      </c>
      <c r="D36" s="190">
        <v>6</v>
      </c>
      <c r="E36" s="190">
        <v>400</v>
      </c>
      <c r="F36" s="290">
        <f t="shared" si="0"/>
        <v>2400</v>
      </c>
    </row>
    <row r="37" spans="1:6">
      <c r="A37" s="190">
        <f t="shared" si="1"/>
        <v>28</v>
      </c>
      <c r="B37" s="190" t="s">
        <v>477</v>
      </c>
      <c r="C37" s="190" t="s">
        <v>453</v>
      </c>
      <c r="D37" s="190">
        <v>1</v>
      </c>
      <c r="E37" s="190">
        <v>300</v>
      </c>
      <c r="F37" s="290">
        <f t="shared" si="0"/>
        <v>300</v>
      </c>
    </row>
    <row r="38" spans="1:6">
      <c r="A38" s="190">
        <f t="shared" si="1"/>
        <v>29</v>
      </c>
      <c r="B38" s="190" t="s">
        <v>478</v>
      </c>
      <c r="C38" s="190" t="s">
        <v>479</v>
      </c>
      <c r="D38" s="190">
        <v>2</v>
      </c>
      <c r="E38" s="190">
        <v>50</v>
      </c>
      <c r="F38" s="290">
        <f t="shared" si="0"/>
        <v>100</v>
      </c>
    </row>
    <row r="39" spans="1:6">
      <c r="A39" s="190">
        <f t="shared" si="1"/>
        <v>30</v>
      </c>
      <c r="B39" s="190" t="s">
        <v>480</v>
      </c>
      <c r="C39" s="190" t="s">
        <v>453</v>
      </c>
      <c r="D39" s="190">
        <v>0.5</v>
      </c>
      <c r="E39" s="190">
        <v>1000</v>
      </c>
      <c r="F39" s="290">
        <f t="shared" si="0"/>
        <v>500</v>
      </c>
    </row>
    <row r="40" spans="1:6">
      <c r="A40" s="190">
        <f t="shared" si="1"/>
        <v>31</v>
      </c>
      <c r="B40" s="190" t="s">
        <v>481</v>
      </c>
      <c r="C40" s="190" t="s">
        <v>453</v>
      </c>
      <c r="D40" s="190">
        <v>1</v>
      </c>
      <c r="E40" s="190">
        <v>120</v>
      </c>
      <c r="F40" s="290">
        <f t="shared" si="0"/>
        <v>120</v>
      </c>
    </row>
    <row r="41" spans="1:6">
      <c r="A41" s="190">
        <f t="shared" si="1"/>
        <v>32</v>
      </c>
      <c r="B41" s="190" t="s">
        <v>482</v>
      </c>
      <c r="C41" s="190" t="s">
        <v>453</v>
      </c>
      <c r="D41" s="190">
        <v>0.5</v>
      </c>
      <c r="E41" s="190">
        <v>60</v>
      </c>
      <c r="F41" s="290">
        <f t="shared" si="0"/>
        <v>30</v>
      </c>
    </row>
    <row r="42" spans="1:6">
      <c r="A42" s="190">
        <f t="shared" si="1"/>
        <v>33</v>
      </c>
      <c r="B42" s="190" t="s">
        <v>483</v>
      </c>
      <c r="C42" s="190" t="s">
        <v>453</v>
      </c>
      <c r="D42" s="190">
        <v>1.5</v>
      </c>
      <c r="E42" s="190">
        <v>580</v>
      </c>
      <c r="F42" s="290">
        <f t="shared" si="0"/>
        <v>870</v>
      </c>
    </row>
    <row r="43" spans="1:6">
      <c r="A43" s="190">
        <f t="shared" si="1"/>
        <v>34</v>
      </c>
      <c r="B43" s="190" t="s">
        <v>484</v>
      </c>
      <c r="C43" s="190" t="s">
        <v>479</v>
      </c>
      <c r="D43" s="190">
        <v>1</v>
      </c>
      <c r="E43" s="190">
        <v>150</v>
      </c>
      <c r="F43" s="290">
        <f t="shared" si="0"/>
        <v>150</v>
      </c>
    </row>
    <row r="44" spans="1:6">
      <c r="A44" s="190">
        <f t="shared" si="1"/>
        <v>35</v>
      </c>
      <c r="B44" s="190" t="s">
        <v>485</v>
      </c>
      <c r="C44" s="190" t="s">
        <v>455</v>
      </c>
      <c r="D44" s="190">
        <v>0.5</v>
      </c>
      <c r="E44" s="190">
        <v>600</v>
      </c>
      <c r="F44" s="290">
        <f t="shared" si="0"/>
        <v>300</v>
      </c>
    </row>
    <row r="45" spans="1:6">
      <c r="A45" s="190">
        <f t="shared" si="1"/>
        <v>36</v>
      </c>
      <c r="B45" s="190" t="s">
        <v>486</v>
      </c>
      <c r="C45" s="190" t="s">
        <v>460</v>
      </c>
      <c r="D45" s="190">
        <v>4</v>
      </c>
      <c r="E45" s="190">
        <v>40</v>
      </c>
      <c r="F45" s="290">
        <f t="shared" si="0"/>
        <v>160</v>
      </c>
    </row>
    <row r="46" spans="1:6">
      <c r="A46" s="190">
        <f t="shared" si="1"/>
        <v>37</v>
      </c>
      <c r="B46" s="190" t="s">
        <v>487</v>
      </c>
      <c r="C46" s="190" t="s">
        <v>453</v>
      </c>
      <c r="D46" s="190">
        <v>2</v>
      </c>
      <c r="E46" s="190">
        <v>40</v>
      </c>
      <c r="F46" s="290">
        <f t="shared" si="0"/>
        <v>80</v>
      </c>
    </row>
    <row r="47" spans="1:6">
      <c r="A47" s="190">
        <f t="shared" si="1"/>
        <v>38</v>
      </c>
      <c r="B47" s="190" t="s">
        <v>741</v>
      </c>
      <c r="C47" s="190" t="s">
        <v>453</v>
      </c>
      <c r="D47" s="190">
        <v>0.5</v>
      </c>
      <c r="E47" s="190">
        <v>300</v>
      </c>
      <c r="F47" s="290">
        <f t="shared" si="0"/>
        <v>150</v>
      </c>
    </row>
    <row r="48" spans="1:6">
      <c r="A48" s="190">
        <f t="shared" si="1"/>
        <v>39</v>
      </c>
      <c r="B48" s="190" t="s">
        <v>488</v>
      </c>
      <c r="C48" s="190" t="s">
        <v>453</v>
      </c>
      <c r="D48" s="190">
        <v>0.5</v>
      </c>
      <c r="E48" s="190">
        <v>140</v>
      </c>
      <c r="F48" s="290">
        <f t="shared" si="0"/>
        <v>70</v>
      </c>
    </row>
    <row r="49" spans="1:6">
      <c r="A49" s="190">
        <f t="shared" si="1"/>
        <v>40</v>
      </c>
      <c r="B49" s="190" t="s">
        <v>742</v>
      </c>
      <c r="C49" s="190" t="s">
        <v>453</v>
      </c>
      <c r="D49" s="190">
        <v>6</v>
      </c>
      <c r="E49" s="190">
        <v>50</v>
      </c>
      <c r="F49" s="290">
        <f t="shared" si="0"/>
        <v>300</v>
      </c>
    </row>
    <row r="50" spans="1:6">
      <c r="A50" s="190">
        <f t="shared" si="1"/>
        <v>41</v>
      </c>
      <c r="B50" s="190" t="s">
        <v>489</v>
      </c>
      <c r="C50" s="190" t="s">
        <v>453</v>
      </c>
      <c r="D50" s="190">
        <v>3.5</v>
      </c>
      <c r="E50" s="190">
        <v>300</v>
      </c>
      <c r="F50" s="290">
        <f t="shared" si="0"/>
        <v>1050</v>
      </c>
    </row>
    <row r="51" spans="1:6">
      <c r="A51" s="190">
        <f t="shared" si="1"/>
        <v>42</v>
      </c>
      <c r="B51" s="190" t="s">
        <v>490</v>
      </c>
      <c r="C51" s="190" t="s">
        <v>453</v>
      </c>
      <c r="D51" s="190">
        <v>5</v>
      </c>
      <c r="E51" s="190">
        <v>92</v>
      </c>
      <c r="F51" s="290">
        <f t="shared" si="0"/>
        <v>460</v>
      </c>
    </row>
    <row r="52" spans="1:6">
      <c r="A52" s="190">
        <f t="shared" si="1"/>
        <v>43</v>
      </c>
      <c r="B52" s="190" t="s">
        <v>491</v>
      </c>
      <c r="C52" s="190" t="s">
        <v>453</v>
      </c>
      <c r="D52" s="190">
        <v>1</v>
      </c>
      <c r="E52" s="190">
        <v>160</v>
      </c>
      <c r="F52" s="290">
        <f t="shared" si="0"/>
        <v>160</v>
      </c>
    </row>
    <row r="53" spans="1:6">
      <c r="A53" s="190">
        <f t="shared" si="1"/>
        <v>44</v>
      </c>
      <c r="B53" s="190" t="s">
        <v>492</v>
      </c>
      <c r="C53" s="190" t="s">
        <v>453</v>
      </c>
      <c r="D53" s="190">
        <v>2</v>
      </c>
      <c r="E53" s="190">
        <v>100</v>
      </c>
      <c r="F53" s="290">
        <f t="shared" si="0"/>
        <v>200</v>
      </c>
    </row>
    <row r="54" spans="1:6">
      <c r="A54" s="190">
        <f t="shared" si="1"/>
        <v>45</v>
      </c>
      <c r="B54" s="190" t="s">
        <v>493</v>
      </c>
      <c r="C54" s="190" t="s">
        <v>479</v>
      </c>
      <c r="D54" s="190">
        <v>2</v>
      </c>
      <c r="E54" s="190">
        <v>110</v>
      </c>
      <c r="F54" s="290">
        <f t="shared" si="0"/>
        <v>220</v>
      </c>
    </row>
    <row r="55" spans="1:6">
      <c r="A55" s="190">
        <f t="shared" si="1"/>
        <v>46</v>
      </c>
      <c r="B55" s="190" t="s">
        <v>494</v>
      </c>
      <c r="C55" s="190" t="s">
        <v>453</v>
      </c>
      <c r="D55" s="190">
        <v>2</v>
      </c>
      <c r="E55" s="190">
        <v>600</v>
      </c>
      <c r="F55" s="290">
        <f t="shared" si="0"/>
        <v>1200</v>
      </c>
    </row>
    <row r="56" spans="1:6">
      <c r="A56" s="190">
        <f t="shared" si="1"/>
        <v>47</v>
      </c>
      <c r="B56" s="190" t="s">
        <v>743</v>
      </c>
      <c r="C56" s="190" t="s">
        <v>453</v>
      </c>
      <c r="D56" s="190">
        <v>0.9</v>
      </c>
      <c r="E56" s="190">
        <v>600</v>
      </c>
      <c r="F56" s="290">
        <f t="shared" si="0"/>
        <v>540</v>
      </c>
    </row>
    <row r="57" spans="1:6">
      <c r="A57" s="190">
        <f t="shared" si="1"/>
        <v>48</v>
      </c>
      <c r="B57" s="190" t="s">
        <v>495</v>
      </c>
      <c r="C57" s="190" t="s">
        <v>453</v>
      </c>
      <c r="D57" s="190">
        <v>0.2</v>
      </c>
      <c r="E57" s="190">
        <v>3500</v>
      </c>
      <c r="F57" s="290">
        <f t="shared" si="0"/>
        <v>700</v>
      </c>
    </row>
    <row r="58" spans="1:6">
      <c r="A58" s="190">
        <f t="shared" si="1"/>
        <v>49</v>
      </c>
      <c r="B58" s="190" t="s">
        <v>496</v>
      </c>
      <c r="C58" s="190" t="s">
        <v>453</v>
      </c>
      <c r="D58" s="190">
        <v>1</v>
      </c>
      <c r="E58" s="190">
        <v>100</v>
      </c>
      <c r="F58" s="290">
        <f t="shared" si="0"/>
        <v>100</v>
      </c>
    </row>
    <row r="59" spans="1:6">
      <c r="A59" s="190">
        <f t="shared" si="1"/>
        <v>50</v>
      </c>
      <c r="B59" s="190" t="s">
        <v>497</v>
      </c>
      <c r="C59" s="190" t="s">
        <v>453</v>
      </c>
      <c r="D59" s="190">
        <v>3</v>
      </c>
      <c r="E59" s="190">
        <v>200</v>
      </c>
      <c r="F59" s="290">
        <f t="shared" si="0"/>
        <v>600</v>
      </c>
    </row>
    <row r="60" spans="1:6">
      <c r="A60" s="190">
        <f t="shared" si="1"/>
        <v>51</v>
      </c>
      <c r="B60" s="190" t="s">
        <v>498</v>
      </c>
      <c r="C60" s="190" t="s">
        <v>455</v>
      </c>
      <c r="D60" s="190">
        <v>1</v>
      </c>
      <c r="E60" s="190">
        <v>260</v>
      </c>
      <c r="F60" s="290">
        <f t="shared" si="0"/>
        <v>260</v>
      </c>
    </row>
    <row r="61" spans="1:6">
      <c r="A61" s="190">
        <f t="shared" si="1"/>
        <v>52</v>
      </c>
      <c r="B61" s="190" t="s">
        <v>499</v>
      </c>
      <c r="C61" s="190" t="s">
        <v>479</v>
      </c>
      <c r="D61" s="190">
        <v>9</v>
      </c>
      <c r="E61" s="190">
        <v>80</v>
      </c>
      <c r="F61" s="290">
        <f t="shared" si="0"/>
        <v>720</v>
      </c>
    </row>
    <row r="62" spans="1:6">
      <c r="A62" s="190">
        <f t="shared" si="1"/>
        <v>53</v>
      </c>
      <c r="B62" s="190" t="s">
        <v>744</v>
      </c>
      <c r="C62" s="190" t="s">
        <v>453</v>
      </c>
      <c r="D62" s="190">
        <v>2</v>
      </c>
      <c r="E62" s="190">
        <v>50</v>
      </c>
      <c r="F62" s="290">
        <f t="shared" si="0"/>
        <v>100</v>
      </c>
    </row>
    <row r="63" spans="1:6">
      <c r="A63" s="190">
        <f t="shared" si="1"/>
        <v>54</v>
      </c>
      <c r="B63" s="190" t="s">
        <v>500</v>
      </c>
      <c r="C63" s="190" t="s">
        <v>453</v>
      </c>
      <c r="D63" s="190">
        <v>2.5</v>
      </c>
      <c r="E63" s="190">
        <v>160</v>
      </c>
      <c r="F63" s="290">
        <f t="shared" si="0"/>
        <v>400</v>
      </c>
    </row>
    <row r="64" spans="1:6">
      <c r="A64" s="190">
        <f t="shared" si="1"/>
        <v>55</v>
      </c>
      <c r="B64" s="190" t="s">
        <v>501</v>
      </c>
      <c r="C64" s="190" t="s">
        <v>479</v>
      </c>
      <c r="D64" s="190">
        <v>2.5</v>
      </c>
      <c r="E64" s="190">
        <v>250</v>
      </c>
      <c r="F64" s="290">
        <f t="shared" si="0"/>
        <v>625</v>
      </c>
    </row>
    <row r="65" spans="1:6">
      <c r="A65" s="190">
        <f t="shared" si="1"/>
        <v>56</v>
      </c>
      <c r="B65" s="190" t="s">
        <v>502</v>
      </c>
      <c r="C65" s="190" t="s">
        <v>453</v>
      </c>
      <c r="D65" s="190">
        <v>0.5</v>
      </c>
      <c r="E65" s="190">
        <v>200</v>
      </c>
      <c r="F65" s="290">
        <f t="shared" si="0"/>
        <v>100</v>
      </c>
    </row>
    <row r="66" spans="1:6">
      <c r="A66" s="190">
        <f t="shared" si="1"/>
        <v>57</v>
      </c>
      <c r="B66" s="190" t="s">
        <v>745</v>
      </c>
      <c r="C66" s="190" t="s">
        <v>453</v>
      </c>
      <c r="D66" s="190">
        <v>0.3</v>
      </c>
      <c r="E66" s="190">
        <v>600</v>
      </c>
      <c r="F66" s="290">
        <f t="shared" si="0"/>
        <v>180</v>
      </c>
    </row>
    <row r="67" spans="1:6">
      <c r="A67" s="190">
        <f t="shared" si="1"/>
        <v>58</v>
      </c>
      <c r="B67" s="190" t="s">
        <v>746</v>
      </c>
      <c r="C67" s="190" t="s">
        <v>453</v>
      </c>
      <c r="D67" s="190">
        <v>2</v>
      </c>
      <c r="E67" s="190">
        <v>300</v>
      </c>
      <c r="F67" s="290">
        <f t="shared" si="0"/>
        <v>600</v>
      </c>
    </row>
    <row r="68" spans="1:6">
      <c r="A68" s="190">
        <f t="shared" si="1"/>
        <v>59</v>
      </c>
      <c r="B68" s="190" t="s">
        <v>747</v>
      </c>
      <c r="C68" s="190" t="s">
        <v>453</v>
      </c>
      <c r="D68" s="190">
        <v>2</v>
      </c>
      <c r="E68" s="190">
        <v>550</v>
      </c>
      <c r="F68" s="290">
        <f t="shared" si="0"/>
        <v>1100</v>
      </c>
    </row>
    <row r="69" spans="1:6">
      <c r="A69" s="190">
        <f t="shared" si="1"/>
        <v>60</v>
      </c>
      <c r="B69" s="190" t="s">
        <v>503</v>
      </c>
      <c r="C69" s="190" t="s">
        <v>453</v>
      </c>
      <c r="D69" s="190">
        <v>0.5</v>
      </c>
      <c r="E69" s="190">
        <v>450</v>
      </c>
      <c r="F69" s="290">
        <f t="shared" si="0"/>
        <v>225</v>
      </c>
    </row>
    <row r="70" spans="1:6">
      <c r="A70" s="190">
        <f t="shared" si="1"/>
        <v>61</v>
      </c>
      <c r="B70" s="190" t="s">
        <v>504</v>
      </c>
      <c r="C70" s="190" t="s">
        <v>453</v>
      </c>
      <c r="D70" s="190">
        <v>3.5</v>
      </c>
      <c r="E70" s="190">
        <v>430</v>
      </c>
      <c r="F70" s="290">
        <f t="shared" si="0"/>
        <v>1505</v>
      </c>
    </row>
    <row r="71" spans="1:6">
      <c r="A71" s="190">
        <f t="shared" si="1"/>
        <v>62</v>
      </c>
      <c r="B71" s="190" t="s">
        <v>505</v>
      </c>
      <c r="C71" s="190" t="s">
        <v>453</v>
      </c>
      <c r="D71" s="190">
        <v>1</v>
      </c>
      <c r="E71" s="190">
        <v>1350</v>
      </c>
      <c r="F71" s="290">
        <f t="shared" si="0"/>
        <v>1350</v>
      </c>
    </row>
    <row r="72" spans="1:6">
      <c r="A72" s="190">
        <f t="shared" si="1"/>
        <v>63</v>
      </c>
      <c r="B72" s="190" t="s">
        <v>748</v>
      </c>
      <c r="C72" s="190" t="s">
        <v>460</v>
      </c>
      <c r="D72" s="190">
        <v>1.5</v>
      </c>
      <c r="E72" s="190">
        <v>150</v>
      </c>
      <c r="F72" s="290">
        <f t="shared" si="0"/>
        <v>225</v>
      </c>
    </row>
    <row r="73" spans="1:6">
      <c r="A73" s="190">
        <f t="shared" si="1"/>
        <v>64</v>
      </c>
      <c r="B73" s="190" t="s">
        <v>507</v>
      </c>
      <c r="C73" s="190" t="s">
        <v>453</v>
      </c>
      <c r="D73" s="190">
        <v>1</v>
      </c>
      <c r="E73" s="190">
        <v>50</v>
      </c>
      <c r="F73" s="290">
        <f t="shared" si="0"/>
        <v>50</v>
      </c>
    </row>
    <row r="74" spans="1:6">
      <c r="A74" s="190">
        <f t="shared" si="1"/>
        <v>65</v>
      </c>
      <c r="B74" s="190" t="s">
        <v>508</v>
      </c>
      <c r="C74" s="190" t="s">
        <v>455</v>
      </c>
      <c r="D74" s="190">
        <v>8</v>
      </c>
      <c r="E74" s="190">
        <v>100</v>
      </c>
      <c r="F74" s="290">
        <f t="shared" si="0"/>
        <v>800</v>
      </c>
    </row>
    <row r="75" spans="1:6">
      <c r="A75" s="190">
        <f t="shared" si="1"/>
        <v>66</v>
      </c>
      <c r="B75" s="301" t="s">
        <v>509</v>
      </c>
      <c r="C75" s="301" t="s">
        <v>479</v>
      </c>
      <c r="D75" s="301">
        <v>3</v>
      </c>
      <c r="E75" s="301">
        <v>160</v>
      </c>
      <c r="F75" s="290">
        <f t="shared" si="0"/>
        <v>480</v>
      </c>
    </row>
    <row r="76" spans="1:6">
      <c r="A76" s="190">
        <f t="shared" si="1"/>
        <v>67</v>
      </c>
      <c r="B76" s="301" t="s">
        <v>749</v>
      </c>
      <c r="C76" s="301" t="s">
        <v>458</v>
      </c>
      <c r="D76" s="301">
        <v>1</v>
      </c>
      <c r="E76" s="301">
        <v>250</v>
      </c>
      <c r="F76" s="290">
        <f t="shared" si="0"/>
        <v>250</v>
      </c>
    </row>
    <row r="77" spans="1:6">
      <c r="A77" s="190">
        <f t="shared" si="1"/>
        <v>68</v>
      </c>
      <c r="B77" s="301" t="s">
        <v>510</v>
      </c>
      <c r="C77" s="301" t="s">
        <v>453</v>
      </c>
      <c r="D77" s="301">
        <v>0.5</v>
      </c>
      <c r="E77" s="301">
        <v>600</v>
      </c>
      <c r="F77" s="290">
        <f t="shared" si="0"/>
        <v>300</v>
      </c>
    </row>
    <row r="78" spans="1:6">
      <c r="A78" s="190">
        <f t="shared" si="1"/>
        <v>69</v>
      </c>
      <c r="B78" s="301" t="s">
        <v>750</v>
      </c>
      <c r="C78" s="301" t="s">
        <v>453</v>
      </c>
      <c r="D78" s="301">
        <v>0.5</v>
      </c>
      <c r="E78" s="301">
        <v>600</v>
      </c>
      <c r="F78" s="290">
        <f t="shared" si="0"/>
        <v>300</v>
      </c>
    </row>
    <row r="79" spans="1:6">
      <c r="A79" s="190">
        <f t="shared" si="1"/>
        <v>70</v>
      </c>
      <c r="B79" s="301" t="s">
        <v>751</v>
      </c>
      <c r="C79" s="301" t="s">
        <v>453</v>
      </c>
      <c r="D79" s="301">
        <v>0.2</v>
      </c>
      <c r="E79" s="301">
        <v>500</v>
      </c>
      <c r="F79" s="290">
        <f t="shared" si="0"/>
        <v>100</v>
      </c>
    </row>
    <row r="80" spans="1:6">
      <c r="A80" s="190">
        <f t="shared" si="1"/>
        <v>71</v>
      </c>
      <c r="B80" s="301" t="s">
        <v>511</v>
      </c>
      <c r="C80" s="301" t="s">
        <v>512</v>
      </c>
      <c r="D80" s="301">
        <v>0.2</v>
      </c>
      <c r="E80" s="301">
        <v>400</v>
      </c>
      <c r="F80" s="290">
        <f t="shared" si="0"/>
        <v>80</v>
      </c>
    </row>
    <row r="81" spans="1:6">
      <c r="A81" s="190">
        <f t="shared" si="1"/>
        <v>72</v>
      </c>
      <c r="B81" s="301" t="s">
        <v>513</v>
      </c>
      <c r="C81" s="301" t="s">
        <v>512</v>
      </c>
      <c r="D81" s="301">
        <v>2</v>
      </c>
      <c r="E81" s="301">
        <v>200</v>
      </c>
      <c r="F81" s="290">
        <f t="shared" si="0"/>
        <v>400</v>
      </c>
    </row>
    <row r="82" spans="1:6">
      <c r="A82" s="190">
        <f t="shared" si="1"/>
        <v>73</v>
      </c>
      <c r="B82" s="301" t="s">
        <v>514</v>
      </c>
      <c r="C82" s="301" t="s">
        <v>512</v>
      </c>
      <c r="D82" s="301">
        <v>2</v>
      </c>
      <c r="E82" s="301">
        <v>800</v>
      </c>
      <c r="F82" s="290">
        <f t="shared" ref="F82:F117" si="2">D82*E82</f>
        <v>1600</v>
      </c>
    </row>
    <row r="83" spans="1:6">
      <c r="A83" s="190">
        <f t="shared" si="1"/>
        <v>74</v>
      </c>
      <c r="B83" s="301" t="s">
        <v>515</v>
      </c>
      <c r="C83" s="301" t="s">
        <v>453</v>
      </c>
      <c r="D83" s="301">
        <v>0.5</v>
      </c>
      <c r="E83" s="301">
        <v>1500</v>
      </c>
      <c r="F83" s="290">
        <f t="shared" si="2"/>
        <v>750</v>
      </c>
    </row>
    <row r="84" spans="1:6">
      <c r="A84" s="190">
        <f t="shared" ref="A84:A117" si="3">A83+1</f>
        <v>75</v>
      </c>
      <c r="B84" s="301" t="s">
        <v>752</v>
      </c>
      <c r="C84" s="301" t="s">
        <v>453</v>
      </c>
      <c r="D84" s="301">
        <v>1.4</v>
      </c>
      <c r="E84" s="301">
        <v>500</v>
      </c>
      <c r="F84" s="290">
        <f t="shared" si="2"/>
        <v>700</v>
      </c>
    </row>
    <row r="85" spans="1:6">
      <c r="A85" s="190">
        <f t="shared" si="3"/>
        <v>76</v>
      </c>
      <c r="B85" s="301" t="s">
        <v>753</v>
      </c>
      <c r="C85" s="301" t="s">
        <v>453</v>
      </c>
      <c r="D85" s="301">
        <v>0.8</v>
      </c>
      <c r="E85" s="301">
        <v>550</v>
      </c>
      <c r="F85" s="290">
        <f t="shared" si="2"/>
        <v>440</v>
      </c>
    </row>
    <row r="86" spans="1:6">
      <c r="A86" s="190">
        <f t="shared" si="3"/>
        <v>77</v>
      </c>
      <c r="B86" s="301" t="s">
        <v>754</v>
      </c>
      <c r="C86" s="301" t="s">
        <v>453</v>
      </c>
      <c r="D86" s="301">
        <v>0.5</v>
      </c>
      <c r="E86" s="301">
        <v>120</v>
      </c>
      <c r="F86" s="290">
        <f t="shared" si="2"/>
        <v>60</v>
      </c>
    </row>
    <row r="87" spans="1:6">
      <c r="A87" s="190">
        <f t="shared" si="3"/>
        <v>78</v>
      </c>
      <c r="B87" s="301" t="s">
        <v>755</v>
      </c>
      <c r="C87" s="301" t="s">
        <v>506</v>
      </c>
      <c r="D87" s="301">
        <v>2</v>
      </c>
      <c r="E87" s="301">
        <v>100</v>
      </c>
      <c r="F87" s="290">
        <f t="shared" si="2"/>
        <v>200</v>
      </c>
    </row>
    <row r="88" spans="1:6">
      <c r="A88" s="190">
        <f t="shared" si="3"/>
        <v>79</v>
      </c>
      <c r="B88" s="301" t="s">
        <v>516</v>
      </c>
      <c r="C88" s="301" t="s">
        <v>460</v>
      </c>
      <c r="D88" s="301">
        <v>1</v>
      </c>
      <c r="E88" s="301">
        <v>140</v>
      </c>
      <c r="F88" s="290">
        <f t="shared" si="2"/>
        <v>140</v>
      </c>
    </row>
    <row r="89" spans="1:6">
      <c r="A89" s="190">
        <f t="shared" si="3"/>
        <v>80</v>
      </c>
      <c r="B89" s="301" t="s">
        <v>517</v>
      </c>
      <c r="C89" s="301" t="s">
        <v>453</v>
      </c>
      <c r="D89" s="301">
        <v>9</v>
      </c>
      <c r="E89" s="301">
        <v>130</v>
      </c>
      <c r="F89" s="290">
        <f t="shared" si="2"/>
        <v>1170</v>
      </c>
    </row>
    <row r="90" spans="1:6">
      <c r="A90" s="190">
        <f t="shared" si="3"/>
        <v>81</v>
      </c>
      <c r="B90" s="301" t="s">
        <v>518</v>
      </c>
      <c r="C90" s="301" t="s">
        <v>453</v>
      </c>
      <c r="D90" s="301">
        <v>0.6</v>
      </c>
      <c r="E90" s="301">
        <v>150</v>
      </c>
      <c r="F90" s="290">
        <f t="shared" si="2"/>
        <v>90</v>
      </c>
    </row>
    <row r="91" spans="1:6">
      <c r="A91" s="190">
        <f t="shared" si="3"/>
        <v>82</v>
      </c>
      <c r="B91" s="301" t="s">
        <v>756</v>
      </c>
      <c r="C91" s="301" t="s">
        <v>460</v>
      </c>
      <c r="D91" s="301">
        <v>2</v>
      </c>
      <c r="E91" s="301">
        <v>20</v>
      </c>
      <c r="F91" s="290">
        <f t="shared" si="2"/>
        <v>40</v>
      </c>
    </row>
    <row r="92" spans="1:6">
      <c r="A92" s="190">
        <f t="shared" si="3"/>
        <v>83</v>
      </c>
      <c r="B92" s="301" t="s">
        <v>519</v>
      </c>
      <c r="C92" s="301" t="s">
        <v>453</v>
      </c>
      <c r="D92" s="301">
        <v>4</v>
      </c>
      <c r="E92" s="301">
        <v>200</v>
      </c>
      <c r="F92" s="290">
        <f t="shared" si="2"/>
        <v>800</v>
      </c>
    </row>
    <row r="93" spans="1:6">
      <c r="A93" s="190">
        <f t="shared" si="3"/>
        <v>84</v>
      </c>
      <c r="B93" s="301" t="s">
        <v>757</v>
      </c>
      <c r="C93" s="301" t="s">
        <v>506</v>
      </c>
      <c r="D93" s="301">
        <v>0.5</v>
      </c>
      <c r="E93" s="301">
        <v>150</v>
      </c>
      <c r="F93" s="290">
        <f t="shared" si="2"/>
        <v>75</v>
      </c>
    </row>
    <row r="94" spans="1:6">
      <c r="A94" s="190">
        <f t="shared" si="3"/>
        <v>85</v>
      </c>
      <c r="B94" s="301" t="s">
        <v>758</v>
      </c>
      <c r="C94" s="301" t="s">
        <v>453</v>
      </c>
      <c r="D94" s="301">
        <v>0.5</v>
      </c>
      <c r="E94" s="301">
        <v>160</v>
      </c>
      <c r="F94" s="290">
        <f t="shared" si="2"/>
        <v>80</v>
      </c>
    </row>
    <row r="95" spans="1:6">
      <c r="A95" s="190">
        <f t="shared" si="3"/>
        <v>86</v>
      </c>
      <c r="B95" s="301" t="s">
        <v>759</v>
      </c>
      <c r="C95" s="301" t="s">
        <v>453</v>
      </c>
      <c r="D95" s="301">
        <v>1</v>
      </c>
      <c r="E95" s="301">
        <v>200</v>
      </c>
      <c r="F95" s="290">
        <f t="shared" si="2"/>
        <v>200</v>
      </c>
    </row>
    <row r="96" spans="1:6">
      <c r="A96" s="190">
        <f t="shared" si="3"/>
        <v>87</v>
      </c>
      <c r="B96" s="301" t="s">
        <v>760</v>
      </c>
      <c r="C96" s="301" t="s">
        <v>479</v>
      </c>
      <c r="D96" s="301">
        <v>6</v>
      </c>
      <c r="E96" s="301">
        <v>60</v>
      </c>
      <c r="F96" s="290">
        <f t="shared" si="2"/>
        <v>360</v>
      </c>
    </row>
    <row r="97" spans="1:6">
      <c r="A97" s="190">
        <f t="shared" si="3"/>
        <v>88</v>
      </c>
      <c r="B97" s="301" t="s">
        <v>521</v>
      </c>
      <c r="C97" s="301" t="s">
        <v>453</v>
      </c>
      <c r="D97" s="301">
        <v>1</v>
      </c>
      <c r="E97" s="301">
        <v>560</v>
      </c>
      <c r="F97" s="290">
        <f t="shared" si="2"/>
        <v>560</v>
      </c>
    </row>
    <row r="98" spans="1:6">
      <c r="A98" s="190">
        <f t="shared" si="3"/>
        <v>89</v>
      </c>
      <c r="B98" s="301" t="s">
        <v>522</v>
      </c>
      <c r="C98" s="301" t="s">
        <v>453</v>
      </c>
      <c r="D98" s="301">
        <v>2</v>
      </c>
      <c r="E98" s="301">
        <v>450</v>
      </c>
      <c r="F98" s="290">
        <f t="shared" si="2"/>
        <v>900</v>
      </c>
    </row>
    <row r="99" spans="1:6">
      <c r="A99" s="190">
        <f t="shared" si="3"/>
        <v>90</v>
      </c>
      <c r="B99" s="301" t="s">
        <v>761</v>
      </c>
      <c r="C99" s="301" t="s">
        <v>460</v>
      </c>
      <c r="D99" s="301">
        <v>4</v>
      </c>
      <c r="E99" s="301">
        <v>125</v>
      </c>
      <c r="F99" s="290">
        <f t="shared" si="2"/>
        <v>500</v>
      </c>
    </row>
    <row r="100" spans="1:6">
      <c r="A100" s="190">
        <f t="shared" si="3"/>
        <v>91</v>
      </c>
      <c r="B100" s="301" t="s">
        <v>523</v>
      </c>
      <c r="C100" s="301" t="s">
        <v>453</v>
      </c>
      <c r="D100" s="301">
        <v>1</v>
      </c>
      <c r="E100" s="301">
        <v>300</v>
      </c>
      <c r="F100" s="290">
        <f t="shared" si="2"/>
        <v>300</v>
      </c>
    </row>
    <row r="101" spans="1:6">
      <c r="A101" s="190">
        <f t="shared" si="3"/>
        <v>92</v>
      </c>
      <c r="B101" s="301" t="s">
        <v>762</v>
      </c>
      <c r="C101" s="301" t="s">
        <v>455</v>
      </c>
      <c r="D101" s="301">
        <v>2</v>
      </c>
      <c r="E101" s="301">
        <v>110</v>
      </c>
      <c r="F101" s="290">
        <f t="shared" si="2"/>
        <v>220</v>
      </c>
    </row>
    <row r="102" spans="1:6">
      <c r="A102" s="190">
        <f t="shared" si="3"/>
        <v>93</v>
      </c>
      <c r="B102" s="301" t="s">
        <v>763</v>
      </c>
      <c r="C102" s="301" t="s">
        <v>455</v>
      </c>
      <c r="D102" s="301">
        <v>1</v>
      </c>
      <c r="E102" s="301">
        <v>600</v>
      </c>
      <c r="F102" s="290">
        <f t="shared" si="2"/>
        <v>600</v>
      </c>
    </row>
    <row r="103" spans="1:6">
      <c r="A103" s="190">
        <f t="shared" si="3"/>
        <v>94</v>
      </c>
      <c r="B103" s="301" t="s">
        <v>525</v>
      </c>
      <c r="C103" s="301" t="s">
        <v>455</v>
      </c>
      <c r="D103" s="301">
        <v>3</v>
      </c>
      <c r="E103" s="301">
        <v>235</v>
      </c>
      <c r="F103" s="290">
        <f t="shared" si="2"/>
        <v>705</v>
      </c>
    </row>
    <row r="104" spans="1:6">
      <c r="A104" s="190">
        <f t="shared" si="3"/>
        <v>95</v>
      </c>
      <c r="B104" s="301" t="s">
        <v>524</v>
      </c>
      <c r="C104" s="301" t="s">
        <v>455</v>
      </c>
      <c r="D104" s="301">
        <v>5</v>
      </c>
      <c r="E104" s="301">
        <v>350</v>
      </c>
      <c r="F104" s="290">
        <f t="shared" si="2"/>
        <v>1750</v>
      </c>
    </row>
    <row r="105" spans="1:6">
      <c r="A105" s="190">
        <f t="shared" si="3"/>
        <v>96</v>
      </c>
      <c r="B105" s="301" t="s">
        <v>526</v>
      </c>
      <c r="C105" s="301" t="s">
        <v>455</v>
      </c>
      <c r="D105" s="301">
        <v>0.5</v>
      </c>
      <c r="E105" s="301">
        <v>180</v>
      </c>
      <c r="F105" s="290">
        <f t="shared" si="2"/>
        <v>90</v>
      </c>
    </row>
    <row r="106" spans="1:6">
      <c r="A106" s="190">
        <f t="shared" si="3"/>
        <v>97</v>
      </c>
      <c r="B106" s="301" t="s">
        <v>527</v>
      </c>
      <c r="C106" s="301" t="s">
        <v>528</v>
      </c>
      <c r="D106" s="301">
        <v>15</v>
      </c>
      <c r="E106" s="301">
        <v>11</v>
      </c>
      <c r="F106" s="290">
        <f t="shared" si="2"/>
        <v>165</v>
      </c>
    </row>
    <row r="107" spans="1:6">
      <c r="A107" s="190">
        <f t="shared" si="3"/>
        <v>98</v>
      </c>
      <c r="B107" s="301" t="s">
        <v>764</v>
      </c>
      <c r="C107" s="301" t="s">
        <v>453</v>
      </c>
      <c r="D107" s="301">
        <v>0.15</v>
      </c>
      <c r="E107" s="301">
        <v>800</v>
      </c>
      <c r="F107" s="290">
        <f t="shared" si="2"/>
        <v>120</v>
      </c>
    </row>
    <row r="108" spans="1:6">
      <c r="A108" s="190">
        <f t="shared" si="3"/>
        <v>99</v>
      </c>
      <c r="B108" s="301" t="s">
        <v>529</v>
      </c>
      <c r="C108" s="301" t="s">
        <v>512</v>
      </c>
      <c r="D108" s="301">
        <v>1</v>
      </c>
      <c r="E108" s="301">
        <v>638</v>
      </c>
      <c r="F108" s="290">
        <f t="shared" si="2"/>
        <v>638</v>
      </c>
    </row>
    <row r="109" spans="1:6">
      <c r="A109" s="190">
        <f t="shared" si="3"/>
        <v>100</v>
      </c>
      <c r="B109" s="301" t="s">
        <v>765</v>
      </c>
      <c r="C109" s="301" t="s">
        <v>458</v>
      </c>
      <c r="D109" s="301">
        <v>1</v>
      </c>
      <c r="E109" s="301">
        <v>280</v>
      </c>
      <c r="F109" s="290">
        <f t="shared" si="2"/>
        <v>280</v>
      </c>
    </row>
    <row r="110" spans="1:6">
      <c r="A110" s="190">
        <f t="shared" si="3"/>
        <v>101</v>
      </c>
      <c r="B110" s="301" t="s">
        <v>766</v>
      </c>
      <c r="C110" s="301" t="s">
        <v>453</v>
      </c>
      <c r="D110" s="301">
        <v>1</v>
      </c>
      <c r="E110" s="301">
        <v>260</v>
      </c>
      <c r="F110" s="290">
        <f t="shared" si="2"/>
        <v>260</v>
      </c>
    </row>
    <row r="111" spans="1:6">
      <c r="A111" s="190">
        <f t="shared" si="3"/>
        <v>102</v>
      </c>
      <c r="B111" s="301" t="s">
        <v>767</v>
      </c>
      <c r="C111" s="301" t="s">
        <v>460</v>
      </c>
      <c r="D111" s="301">
        <v>1</v>
      </c>
      <c r="E111" s="301">
        <v>220</v>
      </c>
      <c r="F111" s="290">
        <f t="shared" si="2"/>
        <v>220</v>
      </c>
    </row>
    <row r="112" spans="1:6">
      <c r="A112" s="190">
        <f t="shared" si="3"/>
        <v>103</v>
      </c>
      <c r="B112" s="301" t="s">
        <v>768</v>
      </c>
      <c r="C112" s="301" t="s">
        <v>460</v>
      </c>
      <c r="D112" s="301">
        <v>0.4</v>
      </c>
      <c r="E112" s="301">
        <v>400</v>
      </c>
      <c r="F112" s="290">
        <f t="shared" si="2"/>
        <v>160</v>
      </c>
    </row>
    <row r="113" spans="1:6">
      <c r="A113" s="190">
        <f t="shared" si="3"/>
        <v>104</v>
      </c>
      <c r="B113" s="301" t="s">
        <v>520</v>
      </c>
      <c r="C113" s="301" t="s">
        <v>453</v>
      </c>
      <c r="D113" s="301">
        <v>1</v>
      </c>
      <c r="E113" s="301">
        <v>620</v>
      </c>
      <c r="F113" s="290">
        <f t="shared" si="2"/>
        <v>620</v>
      </c>
    </row>
    <row r="114" spans="1:6">
      <c r="A114" s="190">
        <f t="shared" si="3"/>
        <v>105</v>
      </c>
      <c r="B114" s="301" t="s">
        <v>769</v>
      </c>
      <c r="C114" s="301" t="s">
        <v>453</v>
      </c>
      <c r="D114" s="301">
        <v>1</v>
      </c>
      <c r="E114" s="301">
        <v>450</v>
      </c>
      <c r="F114" s="290">
        <f t="shared" si="2"/>
        <v>450</v>
      </c>
    </row>
    <row r="115" spans="1:6">
      <c r="A115" s="190">
        <f t="shared" si="3"/>
        <v>106</v>
      </c>
      <c r="B115" s="301" t="s">
        <v>770</v>
      </c>
      <c r="C115" s="301" t="s">
        <v>453</v>
      </c>
      <c r="D115" s="301">
        <v>0.5</v>
      </c>
      <c r="E115" s="301">
        <v>480</v>
      </c>
      <c r="F115" s="290">
        <f t="shared" si="2"/>
        <v>240</v>
      </c>
    </row>
    <row r="116" spans="1:6">
      <c r="A116" s="190">
        <f t="shared" si="3"/>
        <v>107</v>
      </c>
      <c r="B116" s="301" t="s">
        <v>771</v>
      </c>
      <c r="C116" s="301" t="s">
        <v>453</v>
      </c>
      <c r="D116" s="301">
        <v>4</v>
      </c>
      <c r="E116" s="301">
        <v>100</v>
      </c>
      <c r="F116" s="290">
        <f t="shared" si="2"/>
        <v>400</v>
      </c>
    </row>
    <row r="117" spans="1:6">
      <c r="A117" s="190">
        <f t="shared" si="3"/>
        <v>108</v>
      </c>
      <c r="B117" s="301" t="s">
        <v>772</v>
      </c>
      <c r="C117" s="301" t="s">
        <v>506</v>
      </c>
      <c r="D117" s="301">
        <v>1</v>
      </c>
      <c r="E117" s="301">
        <v>250</v>
      </c>
      <c r="F117" s="290">
        <f t="shared" si="2"/>
        <v>250</v>
      </c>
    </row>
    <row r="118" spans="1:6">
      <c r="A118" s="248"/>
      <c r="B118" s="302" t="s">
        <v>316</v>
      </c>
      <c r="C118" s="248"/>
      <c r="D118" s="248"/>
      <c r="E118" s="248"/>
      <c r="F118" s="299">
        <f>SUM(F10:F117)</f>
        <v>56136.5</v>
      </c>
    </row>
    <row r="119" spans="1:6">
      <c r="F119" s="296"/>
    </row>
    <row r="121" spans="1:6">
      <c r="B121" s="297"/>
      <c r="C121" s="303" t="s">
        <v>530</v>
      </c>
      <c r="D121" s="303"/>
      <c r="E121" s="297"/>
      <c r="F121" s="297"/>
    </row>
    <row r="122" spans="1:6">
      <c r="B122" s="297"/>
      <c r="C122" s="303" t="s">
        <v>531</v>
      </c>
      <c r="D122" s="303"/>
      <c r="E122" s="297"/>
      <c r="F122" s="297"/>
    </row>
    <row r="123" spans="1:6">
      <c r="B123" s="297"/>
      <c r="C123" s="297"/>
      <c r="D123" s="297"/>
      <c r="E123" s="297"/>
      <c r="F123" s="297"/>
    </row>
  </sheetData>
  <pageMargins left="0" right="0" top="0" bottom="0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61"/>
  <sheetViews>
    <sheetView workbookViewId="0">
      <selection activeCell="F59" sqref="F59"/>
    </sheetView>
  </sheetViews>
  <sheetFormatPr defaultRowHeight="15"/>
  <cols>
    <col min="1" max="1" width="7.42578125" customWidth="1"/>
    <col min="2" max="2" width="23.140625" customWidth="1"/>
    <col min="4" max="4" width="11.7109375" customWidth="1"/>
    <col min="5" max="5" width="14.5703125" customWidth="1"/>
    <col min="6" max="6" width="14.42578125" customWidth="1"/>
  </cols>
  <sheetData>
    <row r="2" spans="1:6">
      <c r="A2" s="304"/>
      <c r="B2" s="295" t="s">
        <v>445</v>
      </c>
      <c r="C2" s="295"/>
      <c r="D2" s="303"/>
      <c r="E2" s="303"/>
      <c r="F2" s="303"/>
    </row>
    <row r="3" spans="1:6">
      <c r="A3" s="304"/>
      <c r="B3" s="295" t="s">
        <v>446</v>
      </c>
      <c r="C3" s="295"/>
      <c r="D3" s="303"/>
      <c r="E3" s="303"/>
      <c r="F3" s="303"/>
    </row>
    <row r="4" spans="1:6">
      <c r="A4" s="304"/>
      <c r="B4" s="295" t="s">
        <v>447</v>
      </c>
      <c r="C4" s="295"/>
      <c r="D4" s="303"/>
      <c r="E4" s="303"/>
      <c r="F4" s="303"/>
    </row>
    <row r="5" spans="1:6">
      <c r="A5" s="304"/>
      <c r="B5" s="303"/>
      <c r="C5" s="303"/>
      <c r="D5" s="303"/>
      <c r="E5" s="303"/>
      <c r="F5" s="303"/>
    </row>
    <row r="6" spans="1:6">
      <c r="A6" s="304"/>
      <c r="B6" s="303"/>
      <c r="C6" s="303"/>
      <c r="D6" s="303"/>
      <c r="E6" s="303"/>
      <c r="F6" s="303"/>
    </row>
    <row r="7" spans="1:6">
      <c r="A7" s="303"/>
      <c r="B7" s="305" t="s">
        <v>730</v>
      </c>
      <c r="C7" s="303"/>
      <c r="D7" s="303"/>
      <c r="E7" s="303"/>
      <c r="F7" s="303"/>
    </row>
    <row r="8" spans="1:6">
      <c r="A8" s="306"/>
      <c r="B8" s="306"/>
      <c r="C8" s="306"/>
      <c r="D8" s="306"/>
      <c r="E8" s="306"/>
      <c r="F8" s="306"/>
    </row>
    <row r="9" spans="1:6">
      <c r="A9" s="307" t="s">
        <v>532</v>
      </c>
      <c r="B9" s="307" t="s">
        <v>189</v>
      </c>
      <c r="C9" s="308" t="s">
        <v>533</v>
      </c>
      <c r="D9" s="309" t="s">
        <v>534</v>
      </c>
      <c r="E9" s="310" t="s">
        <v>773</v>
      </c>
      <c r="F9" s="311" t="s">
        <v>535</v>
      </c>
    </row>
    <row r="10" spans="1:6">
      <c r="A10" s="312" t="s">
        <v>536</v>
      </c>
      <c r="B10" s="312" t="s">
        <v>537</v>
      </c>
      <c r="C10" s="313" t="s">
        <v>538</v>
      </c>
      <c r="D10" s="309">
        <v>59.66</v>
      </c>
      <c r="E10" s="314">
        <v>109</v>
      </c>
      <c r="F10" s="337">
        <f>D10*E10</f>
        <v>6502.94</v>
      </c>
    </row>
    <row r="11" spans="1:6">
      <c r="A11" s="312" t="s">
        <v>774</v>
      </c>
      <c r="B11" s="312" t="s">
        <v>775</v>
      </c>
      <c r="C11" s="313" t="s">
        <v>538</v>
      </c>
      <c r="D11" s="309">
        <v>39.24</v>
      </c>
      <c r="E11" s="314">
        <v>97</v>
      </c>
      <c r="F11" s="337">
        <f t="shared" ref="F11:F12" si="0">D11*E11</f>
        <v>3806.28</v>
      </c>
    </row>
    <row r="12" spans="1:6">
      <c r="A12" s="315" t="s">
        <v>539</v>
      </c>
      <c r="B12" s="315" t="s">
        <v>540</v>
      </c>
      <c r="C12" s="316" t="s">
        <v>538</v>
      </c>
      <c r="D12" s="317">
        <v>58.57</v>
      </c>
      <c r="E12" s="318">
        <v>361</v>
      </c>
      <c r="F12" s="337">
        <f t="shared" si="0"/>
        <v>21143.77</v>
      </c>
    </row>
    <row r="13" spans="1:6">
      <c r="A13" s="315" t="s">
        <v>541</v>
      </c>
      <c r="B13" s="315" t="s">
        <v>542</v>
      </c>
      <c r="C13" s="316" t="s">
        <v>538</v>
      </c>
      <c r="D13" s="317">
        <v>60.06</v>
      </c>
      <c r="E13" s="318">
        <v>1166</v>
      </c>
      <c r="F13" s="337">
        <f t="shared" ref="F13:F54" si="1">D13*E13</f>
        <v>70029.960000000006</v>
      </c>
    </row>
    <row r="14" spans="1:6">
      <c r="A14" s="315" t="s">
        <v>543</v>
      </c>
      <c r="B14" s="315" t="s">
        <v>544</v>
      </c>
      <c r="C14" s="316" t="s">
        <v>538</v>
      </c>
      <c r="D14" s="317">
        <v>84.31</v>
      </c>
      <c r="E14" s="318">
        <v>425</v>
      </c>
      <c r="F14" s="337">
        <f t="shared" si="1"/>
        <v>35831.75</v>
      </c>
    </row>
    <row r="15" spans="1:6">
      <c r="A15" s="315" t="s">
        <v>545</v>
      </c>
      <c r="B15" s="315" t="s">
        <v>546</v>
      </c>
      <c r="C15" s="316" t="s">
        <v>538</v>
      </c>
      <c r="D15" s="317">
        <v>69.53</v>
      </c>
      <c r="E15" s="318">
        <v>2996</v>
      </c>
      <c r="F15" s="337">
        <f t="shared" si="1"/>
        <v>208311.88</v>
      </c>
    </row>
    <row r="16" spans="1:6">
      <c r="A16" s="315" t="s">
        <v>776</v>
      </c>
      <c r="B16" s="315" t="s">
        <v>777</v>
      </c>
      <c r="C16" s="316" t="s">
        <v>538</v>
      </c>
      <c r="D16" s="317">
        <v>256.76</v>
      </c>
      <c r="E16" s="318">
        <v>170</v>
      </c>
      <c r="F16" s="337">
        <f t="shared" si="1"/>
        <v>43649.2</v>
      </c>
    </row>
    <row r="17" spans="1:6">
      <c r="A17" s="315" t="s">
        <v>547</v>
      </c>
      <c r="B17" s="315" t="s">
        <v>548</v>
      </c>
      <c r="C17" s="316" t="s">
        <v>538</v>
      </c>
      <c r="D17" s="317">
        <v>64.33</v>
      </c>
      <c r="E17" s="318">
        <v>673</v>
      </c>
      <c r="F17" s="337">
        <f t="shared" si="1"/>
        <v>43294.09</v>
      </c>
    </row>
    <row r="18" spans="1:6">
      <c r="A18" s="315" t="s">
        <v>778</v>
      </c>
      <c r="B18" s="315" t="s">
        <v>779</v>
      </c>
      <c r="C18" s="316" t="s">
        <v>538</v>
      </c>
      <c r="D18" s="317">
        <v>75.56</v>
      </c>
      <c r="E18" s="318">
        <v>180</v>
      </c>
      <c r="F18" s="337">
        <f t="shared" si="1"/>
        <v>13600.800000000001</v>
      </c>
    </row>
    <row r="19" spans="1:6">
      <c r="A19" s="315" t="s">
        <v>549</v>
      </c>
      <c r="B19" s="315" t="s">
        <v>550</v>
      </c>
      <c r="C19" s="316" t="s">
        <v>538</v>
      </c>
      <c r="D19" s="317">
        <v>43.75</v>
      </c>
      <c r="E19" s="318">
        <v>110</v>
      </c>
      <c r="F19" s="337">
        <f t="shared" si="1"/>
        <v>4812.5</v>
      </c>
    </row>
    <row r="20" spans="1:6">
      <c r="A20" s="315" t="s">
        <v>551</v>
      </c>
      <c r="B20" s="315" t="s">
        <v>552</v>
      </c>
      <c r="C20" s="316" t="s">
        <v>538</v>
      </c>
      <c r="D20" s="317">
        <v>56.55</v>
      </c>
      <c r="E20" s="318">
        <v>18</v>
      </c>
      <c r="F20" s="337">
        <f t="shared" si="1"/>
        <v>1017.9</v>
      </c>
    </row>
    <row r="21" spans="1:6">
      <c r="A21" s="315" t="s">
        <v>553</v>
      </c>
      <c r="B21" s="315" t="s">
        <v>554</v>
      </c>
      <c r="C21" s="316" t="s">
        <v>538</v>
      </c>
      <c r="D21" s="317">
        <v>72.87</v>
      </c>
      <c r="E21" s="318">
        <v>657</v>
      </c>
      <c r="F21" s="337">
        <f t="shared" si="1"/>
        <v>47875.590000000004</v>
      </c>
    </row>
    <row r="22" spans="1:6">
      <c r="A22" s="315" t="s">
        <v>555</v>
      </c>
      <c r="B22" s="315" t="s">
        <v>556</v>
      </c>
      <c r="C22" s="316" t="s">
        <v>538</v>
      </c>
      <c r="D22" s="317">
        <v>78.37</v>
      </c>
      <c r="E22" s="318">
        <v>62</v>
      </c>
      <c r="F22" s="337">
        <f t="shared" si="1"/>
        <v>4858.9400000000005</v>
      </c>
    </row>
    <row r="23" spans="1:6">
      <c r="A23" s="315" t="s">
        <v>557</v>
      </c>
      <c r="B23" s="315" t="s">
        <v>558</v>
      </c>
      <c r="C23" s="316" t="s">
        <v>538</v>
      </c>
      <c r="D23" s="317">
        <v>60.26</v>
      </c>
      <c r="E23" s="318">
        <v>603</v>
      </c>
      <c r="F23" s="337">
        <f t="shared" si="1"/>
        <v>36336.78</v>
      </c>
    </row>
    <row r="24" spans="1:6">
      <c r="A24" s="315" t="s">
        <v>559</v>
      </c>
      <c r="B24" s="315" t="s">
        <v>560</v>
      </c>
      <c r="C24" s="316" t="s">
        <v>538</v>
      </c>
      <c r="D24" s="317">
        <v>119.45</v>
      </c>
      <c r="E24" s="318">
        <v>720</v>
      </c>
      <c r="F24" s="337">
        <f t="shared" si="1"/>
        <v>86004</v>
      </c>
    </row>
    <row r="25" spans="1:6">
      <c r="A25" s="315" t="s">
        <v>780</v>
      </c>
      <c r="B25" s="315" t="s">
        <v>781</v>
      </c>
      <c r="C25" s="316" t="s">
        <v>538</v>
      </c>
      <c r="D25" s="317">
        <v>129.43</v>
      </c>
      <c r="E25" s="318">
        <v>48</v>
      </c>
      <c r="F25" s="337">
        <f t="shared" si="1"/>
        <v>6212.64</v>
      </c>
    </row>
    <row r="26" spans="1:6">
      <c r="A26" s="315" t="s">
        <v>561</v>
      </c>
      <c r="B26" s="315" t="s">
        <v>562</v>
      </c>
      <c r="C26" s="316" t="s">
        <v>538</v>
      </c>
      <c r="D26" s="317">
        <v>98.33</v>
      </c>
      <c r="E26" s="318">
        <v>1647</v>
      </c>
      <c r="F26" s="337">
        <f t="shared" si="1"/>
        <v>161949.51</v>
      </c>
    </row>
    <row r="27" spans="1:6">
      <c r="A27" s="315" t="s">
        <v>563</v>
      </c>
      <c r="B27" s="315" t="s">
        <v>564</v>
      </c>
      <c r="C27" s="316" t="s">
        <v>538</v>
      </c>
      <c r="D27" s="317">
        <v>70.39</v>
      </c>
      <c r="E27" s="318">
        <v>710</v>
      </c>
      <c r="F27" s="337">
        <f t="shared" si="1"/>
        <v>49976.9</v>
      </c>
    </row>
    <row r="28" spans="1:6">
      <c r="A28" s="315" t="s">
        <v>565</v>
      </c>
      <c r="B28" s="315" t="s">
        <v>566</v>
      </c>
      <c r="C28" s="316" t="s">
        <v>538</v>
      </c>
      <c r="D28" s="317">
        <v>91.07</v>
      </c>
      <c r="E28" s="318">
        <v>305</v>
      </c>
      <c r="F28" s="337">
        <f t="shared" si="1"/>
        <v>27776.35</v>
      </c>
    </row>
    <row r="29" spans="1:6">
      <c r="A29" s="315" t="s">
        <v>782</v>
      </c>
      <c r="B29" s="315" t="s">
        <v>783</v>
      </c>
      <c r="C29" s="316" t="s">
        <v>538</v>
      </c>
      <c r="D29" s="317">
        <v>49.58</v>
      </c>
      <c r="E29" s="318">
        <v>20</v>
      </c>
      <c r="F29" s="337">
        <f t="shared" si="1"/>
        <v>991.59999999999991</v>
      </c>
    </row>
    <row r="30" spans="1:6">
      <c r="A30" s="315" t="s">
        <v>567</v>
      </c>
      <c r="B30" s="315" t="s">
        <v>568</v>
      </c>
      <c r="C30" s="316" t="s">
        <v>506</v>
      </c>
      <c r="D30" s="317">
        <v>47.73</v>
      </c>
      <c r="E30" s="318">
        <v>89</v>
      </c>
      <c r="F30" s="337">
        <f t="shared" si="1"/>
        <v>4247.9699999999993</v>
      </c>
    </row>
    <row r="31" spans="1:6">
      <c r="A31" s="315" t="s">
        <v>784</v>
      </c>
      <c r="B31" s="315" t="s">
        <v>485</v>
      </c>
      <c r="C31" s="316" t="s">
        <v>538</v>
      </c>
      <c r="D31" s="317">
        <v>26.19</v>
      </c>
      <c r="E31" s="318">
        <v>3116</v>
      </c>
      <c r="F31" s="337">
        <f t="shared" si="1"/>
        <v>81608.040000000008</v>
      </c>
    </row>
    <row r="32" spans="1:6">
      <c r="A32" s="315" t="s">
        <v>569</v>
      </c>
      <c r="B32" s="315" t="s">
        <v>570</v>
      </c>
      <c r="C32" s="316" t="s">
        <v>506</v>
      </c>
      <c r="D32" s="317">
        <v>38.33</v>
      </c>
      <c r="E32" s="318">
        <v>113</v>
      </c>
      <c r="F32" s="337">
        <f t="shared" si="1"/>
        <v>4331.29</v>
      </c>
    </row>
    <row r="33" spans="1:6">
      <c r="A33" s="315" t="s">
        <v>785</v>
      </c>
      <c r="B33" s="315" t="s">
        <v>786</v>
      </c>
      <c r="C33" s="316" t="s">
        <v>506</v>
      </c>
      <c r="D33" s="317">
        <v>39.479999999999997</v>
      </c>
      <c r="E33" s="318">
        <v>487</v>
      </c>
      <c r="F33" s="337">
        <f t="shared" si="1"/>
        <v>19226.759999999998</v>
      </c>
    </row>
    <row r="34" spans="1:6">
      <c r="A34" s="315" t="s">
        <v>787</v>
      </c>
      <c r="B34" s="315" t="s">
        <v>788</v>
      </c>
      <c r="C34" s="316" t="s">
        <v>506</v>
      </c>
      <c r="D34" s="317">
        <v>16</v>
      </c>
      <c r="E34" s="318">
        <v>439</v>
      </c>
      <c r="F34" s="337">
        <f t="shared" si="1"/>
        <v>7024</v>
      </c>
    </row>
    <row r="35" spans="1:6">
      <c r="A35" s="315" t="s">
        <v>789</v>
      </c>
      <c r="B35" s="315" t="s">
        <v>790</v>
      </c>
      <c r="C35" s="316" t="s">
        <v>506</v>
      </c>
      <c r="D35" s="317">
        <v>102.1</v>
      </c>
      <c r="E35" s="318">
        <v>125</v>
      </c>
      <c r="F35" s="337">
        <f t="shared" si="1"/>
        <v>12762.5</v>
      </c>
    </row>
    <row r="36" spans="1:6">
      <c r="A36" s="315" t="s">
        <v>791</v>
      </c>
      <c r="B36" s="315" t="s">
        <v>792</v>
      </c>
      <c r="C36" s="316" t="s">
        <v>506</v>
      </c>
      <c r="D36" s="317">
        <v>20</v>
      </c>
      <c r="E36" s="318">
        <v>1</v>
      </c>
      <c r="F36" s="337">
        <f t="shared" si="1"/>
        <v>20</v>
      </c>
    </row>
    <row r="37" spans="1:6">
      <c r="A37" s="315" t="s">
        <v>571</v>
      </c>
      <c r="B37" s="315" t="s">
        <v>572</v>
      </c>
      <c r="C37" s="316" t="s">
        <v>506</v>
      </c>
      <c r="D37" s="317">
        <v>37.450000000000003</v>
      </c>
      <c r="E37" s="318">
        <v>200</v>
      </c>
      <c r="F37" s="337">
        <f t="shared" si="1"/>
        <v>7490.0000000000009</v>
      </c>
    </row>
    <row r="38" spans="1:6">
      <c r="A38" s="315" t="s">
        <v>793</v>
      </c>
      <c r="B38" s="315" t="s">
        <v>794</v>
      </c>
      <c r="C38" s="316" t="s">
        <v>506</v>
      </c>
      <c r="D38" s="317">
        <v>24.38</v>
      </c>
      <c r="E38" s="318">
        <v>10</v>
      </c>
      <c r="F38" s="337">
        <f t="shared" si="1"/>
        <v>243.79999999999998</v>
      </c>
    </row>
    <row r="39" spans="1:6">
      <c r="A39" s="315" t="s">
        <v>795</v>
      </c>
      <c r="B39" s="315" t="s">
        <v>796</v>
      </c>
      <c r="C39" s="316" t="s">
        <v>575</v>
      </c>
      <c r="D39" s="317">
        <v>16.670000000000002</v>
      </c>
      <c r="E39" s="318">
        <v>123</v>
      </c>
      <c r="F39" s="337">
        <f t="shared" si="1"/>
        <v>2050.4100000000003</v>
      </c>
    </row>
    <row r="40" spans="1:6">
      <c r="A40" s="315" t="s">
        <v>573</v>
      </c>
      <c r="B40" s="315" t="s">
        <v>574</v>
      </c>
      <c r="C40" s="316" t="s">
        <v>575</v>
      </c>
      <c r="D40" s="317">
        <v>12.5</v>
      </c>
      <c r="E40" s="318">
        <v>1496</v>
      </c>
      <c r="F40" s="337">
        <f t="shared" si="1"/>
        <v>18700</v>
      </c>
    </row>
    <row r="41" spans="1:6">
      <c r="A41" s="315" t="s">
        <v>576</v>
      </c>
      <c r="B41" s="315" t="s">
        <v>577</v>
      </c>
      <c r="C41" s="316" t="s">
        <v>575</v>
      </c>
      <c r="D41" s="317">
        <v>22.82</v>
      </c>
      <c r="E41" s="318">
        <v>230</v>
      </c>
      <c r="F41" s="337">
        <f t="shared" si="1"/>
        <v>5248.6</v>
      </c>
    </row>
    <row r="42" spans="1:6">
      <c r="A42" s="315" t="s">
        <v>578</v>
      </c>
      <c r="B42" s="315" t="s">
        <v>508</v>
      </c>
      <c r="C42" s="316" t="s">
        <v>575</v>
      </c>
      <c r="D42" s="317">
        <v>16.329999999999998</v>
      </c>
      <c r="E42" s="318">
        <v>534</v>
      </c>
      <c r="F42" s="337">
        <f t="shared" si="1"/>
        <v>8720.2199999999993</v>
      </c>
    </row>
    <row r="43" spans="1:6">
      <c r="A43" s="315" t="s">
        <v>579</v>
      </c>
      <c r="B43" s="315" t="s">
        <v>580</v>
      </c>
      <c r="C43" s="316" t="s">
        <v>512</v>
      </c>
      <c r="D43" s="317">
        <v>3532.66</v>
      </c>
      <c r="E43" s="318">
        <v>96</v>
      </c>
      <c r="F43" s="337">
        <f t="shared" si="1"/>
        <v>339135.36</v>
      </c>
    </row>
    <row r="44" spans="1:6">
      <c r="A44" s="315" t="s">
        <v>581</v>
      </c>
      <c r="B44" s="315" t="s">
        <v>582</v>
      </c>
      <c r="C44" s="316" t="s">
        <v>538</v>
      </c>
      <c r="D44" s="317">
        <v>59.99</v>
      </c>
      <c r="E44" s="318">
        <v>2</v>
      </c>
      <c r="F44" s="337">
        <f t="shared" si="1"/>
        <v>119.98</v>
      </c>
    </row>
    <row r="45" spans="1:6">
      <c r="A45" s="315" t="s">
        <v>583</v>
      </c>
      <c r="B45" s="315" t="s">
        <v>584</v>
      </c>
      <c r="C45" s="316" t="s">
        <v>538</v>
      </c>
      <c r="D45" s="317">
        <v>63.57</v>
      </c>
      <c r="E45" s="318">
        <v>616</v>
      </c>
      <c r="F45" s="337">
        <f t="shared" si="1"/>
        <v>39159.120000000003</v>
      </c>
    </row>
    <row r="46" spans="1:6">
      <c r="A46" s="315" t="s">
        <v>585</v>
      </c>
      <c r="B46" s="315" t="s">
        <v>586</v>
      </c>
      <c r="C46" s="316" t="s">
        <v>538</v>
      </c>
      <c r="D46" s="317">
        <v>43.27</v>
      </c>
      <c r="E46" s="318">
        <v>505</v>
      </c>
      <c r="F46" s="337">
        <f t="shared" si="1"/>
        <v>21851.350000000002</v>
      </c>
    </row>
    <row r="47" spans="1:6">
      <c r="A47" s="315" t="s">
        <v>797</v>
      </c>
      <c r="B47" s="315" t="s">
        <v>798</v>
      </c>
      <c r="C47" s="316" t="s">
        <v>538</v>
      </c>
      <c r="D47" s="317">
        <v>58.44</v>
      </c>
      <c r="E47" s="318">
        <v>236</v>
      </c>
      <c r="F47" s="337">
        <f t="shared" si="1"/>
        <v>13791.84</v>
      </c>
    </row>
    <row r="48" spans="1:6">
      <c r="A48" s="315" t="s">
        <v>799</v>
      </c>
      <c r="B48" s="315" t="s">
        <v>800</v>
      </c>
      <c r="C48" s="316" t="s">
        <v>538</v>
      </c>
      <c r="D48" s="317">
        <v>24.82</v>
      </c>
      <c r="E48" s="318">
        <v>56</v>
      </c>
      <c r="F48" s="337">
        <f t="shared" si="1"/>
        <v>1389.92</v>
      </c>
    </row>
    <row r="49" spans="1:6">
      <c r="A49" s="315" t="s">
        <v>801</v>
      </c>
      <c r="B49" s="315" t="s">
        <v>804</v>
      </c>
      <c r="C49" s="316" t="s">
        <v>506</v>
      </c>
      <c r="D49" s="317">
        <v>47.5</v>
      </c>
      <c r="E49" s="318">
        <v>4</v>
      </c>
      <c r="F49" s="337">
        <f t="shared" si="1"/>
        <v>190</v>
      </c>
    </row>
    <row r="50" spans="1:6">
      <c r="A50" s="315" t="s">
        <v>802</v>
      </c>
      <c r="B50" s="315" t="s">
        <v>803</v>
      </c>
      <c r="C50" s="316" t="s">
        <v>506</v>
      </c>
      <c r="D50" s="317">
        <v>103.81</v>
      </c>
      <c r="E50" s="318">
        <v>386</v>
      </c>
      <c r="F50" s="337">
        <f t="shared" si="1"/>
        <v>40070.660000000003</v>
      </c>
    </row>
    <row r="51" spans="1:6">
      <c r="A51" s="315" t="s">
        <v>587</v>
      </c>
      <c r="B51" s="315" t="s">
        <v>588</v>
      </c>
      <c r="C51" s="316" t="s">
        <v>506</v>
      </c>
      <c r="D51" s="317">
        <v>41.62</v>
      </c>
      <c r="E51" s="318">
        <v>709</v>
      </c>
      <c r="F51" s="337">
        <f t="shared" si="1"/>
        <v>29508.579999999998</v>
      </c>
    </row>
    <row r="52" spans="1:6">
      <c r="A52" s="315" t="s">
        <v>805</v>
      </c>
      <c r="B52" s="315" t="s">
        <v>806</v>
      </c>
      <c r="C52" s="316" t="s">
        <v>575</v>
      </c>
      <c r="D52" s="317">
        <v>54.17</v>
      </c>
      <c r="E52" s="318">
        <v>214</v>
      </c>
      <c r="F52" s="337">
        <f t="shared" si="1"/>
        <v>11592.380000000001</v>
      </c>
    </row>
    <row r="53" spans="1:6">
      <c r="A53" s="315" t="s">
        <v>589</v>
      </c>
      <c r="B53" s="315" t="s">
        <v>590</v>
      </c>
      <c r="C53" s="316" t="s">
        <v>512</v>
      </c>
      <c r="D53" s="317">
        <v>3886.64</v>
      </c>
      <c r="E53" s="318">
        <v>100</v>
      </c>
      <c r="F53" s="337">
        <f t="shared" si="1"/>
        <v>388664</v>
      </c>
    </row>
    <row r="54" spans="1:6">
      <c r="A54" s="315" t="s">
        <v>807</v>
      </c>
      <c r="B54" s="315" t="s">
        <v>808</v>
      </c>
      <c r="C54" s="316" t="s">
        <v>506</v>
      </c>
      <c r="D54" s="317">
        <v>65.75</v>
      </c>
      <c r="E54" s="318">
        <v>118</v>
      </c>
      <c r="F54" s="337">
        <f t="shared" si="1"/>
        <v>7758.5</v>
      </c>
    </row>
    <row r="55" spans="1:6">
      <c r="A55" s="319"/>
      <c r="B55" s="320" t="s">
        <v>316</v>
      </c>
      <c r="C55" s="319"/>
      <c r="D55" s="321"/>
      <c r="E55" s="322"/>
      <c r="F55" s="322">
        <f>SUM(F10:F54)</f>
        <v>1938888.6600000001</v>
      </c>
    </row>
    <row r="56" spans="1:6">
      <c r="A56" s="319"/>
      <c r="B56" s="323" t="s">
        <v>591</v>
      </c>
      <c r="C56" s="324"/>
      <c r="D56" s="324"/>
      <c r="E56" s="324"/>
      <c r="F56" s="325">
        <v>56137</v>
      </c>
    </row>
    <row r="57" spans="1:6">
      <c r="A57" s="319"/>
      <c r="B57" s="323" t="s">
        <v>277</v>
      </c>
      <c r="C57" s="324"/>
      <c r="D57" s="324"/>
      <c r="E57" s="324"/>
      <c r="F57" s="326">
        <f>SUM(F55:F56)</f>
        <v>1995025.6600000001</v>
      </c>
    </row>
    <row r="58" spans="1:6">
      <c r="A58" s="306"/>
      <c r="B58" s="303"/>
      <c r="C58" s="303"/>
      <c r="D58" s="303"/>
      <c r="E58" s="303"/>
      <c r="F58" s="303"/>
    </row>
    <row r="59" spans="1:6">
      <c r="A59" s="306"/>
      <c r="B59" s="303"/>
      <c r="C59" s="303"/>
      <c r="D59" s="303"/>
      <c r="E59" s="303"/>
      <c r="F59" s="303"/>
    </row>
    <row r="60" spans="1:6">
      <c r="A60" s="306"/>
      <c r="B60" s="303"/>
      <c r="C60" s="303"/>
      <c r="D60" s="303" t="s">
        <v>530</v>
      </c>
      <c r="E60" s="303"/>
      <c r="F60" s="303"/>
    </row>
    <row r="61" spans="1:6">
      <c r="A61" s="306"/>
      <c r="B61" s="303"/>
      <c r="C61" s="303"/>
      <c r="D61" s="303" t="s">
        <v>531</v>
      </c>
      <c r="E61" s="303"/>
      <c r="F61" s="303"/>
    </row>
  </sheetData>
  <pageMargins left="0" right="0" top="0" bottom="0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D20" sqref="D20"/>
    </sheetView>
  </sheetViews>
  <sheetFormatPr defaultRowHeight="15"/>
  <cols>
    <col min="1" max="1" width="6.42578125" customWidth="1"/>
    <col min="2" max="2" width="32.5703125" customWidth="1"/>
    <col min="3" max="3" width="11.28515625" customWidth="1"/>
    <col min="4" max="4" width="13.140625" customWidth="1"/>
    <col min="5" max="5" width="14.42578125" customWidth="1"/>
  </cols>
  <sheetData>
    <row r="2" spans="1:6">
      <c r="A2" s="327"/>
      <c r="B2" s="295" t="s">
        <v>445</v>
      </c>
      <c r="C2" s="295"/>
      <c r="D2" s="295"/>
      <c r="E2" s="295"/>
    </row>
    <row r="3" spans="1:6">
      <c r="A3" s="327"/>
      <c r="B3" s="295" t="s">
        <v>446</v>
      </c>
      <c r="C3" s="295"/>
      <c r="D3" s="295"/>
      <c r="E3" s="295"/>
    </row>
    <row r="4" spans="1:6">
      <c r="A4" s="327"/>
      <c r="B4" s="295" t="s">
        <v>447</v>
      </c>
      <c r="C4" s="295"/>
      <c r="D4" s="295"/>
      <c r="E4" s="295"/>
    </row>
    <row r="5" spans="1:6">
      <c r="A5" s="327"/>
      <c r="B5" s="295"/>
      <c r="C5" s="295"/>
      <c r="D5" s="295"/>
      <c r="E5" s="295"/>
    </row>
    <row r="6" spans="1:6">
      <c r="A6" s="327"/>
      <c r="B6" s="295" t="s">
        <v>731</v>
      </c>
      <c r="C6" s="327"/>
      <c r="D6" s="295"/>
      <c r="E6" s="295"/>
    </row>
    <row r="7" spans="1:6">
      <c r="A7" s="327"/>
      <c r="B7" s="327"/>
      <c r="C7" s="327"/>
      <c r="D7" s="327"/>
      <c r="E7" s="327"/>
    </row>
    <row r="8" spans="1:6">
      <c r="A8" s="328" t="s">
        <v>406</v>
      </c>
      <c r="B8" s="328" t="s">
        <v>592</v>
      </c>
      <c r="C8" s="328" t="s">
        <v>593</v>
      </c>
      <c r="D8" s="328" t="s">
        <v>594</v>
      </c>
      <c r="E8" s="328" t="s">
        <v>311</v>
      </c>
      <c r="F8" s="110"/>
    </row>
    <row r="9" spans="1:6">
      <c r="A9" s="329">
        <v>1</v>
      </c>
      <c r="B9" s="329" t="s">
        <v>595</v>
      </c>
      <c r="C9" s="329" t="s">
        <v>596</v>
      </c>
      <c r="D9" s="329" t="s">
        <v>597</v>
      </c>
      <c r="E9" s="330">
        <v>1076700</v>
      </c>
      <c r="F9" s="331"/>
    </row>
    <row r="10" spans="1:6">
      <c r="A10" s="329">
        <v>2</v>
      </c>
      <c r="B10" s="329" t="s">
        <v>598</v>
      </c>
      <c r="C10" s="329" t="s">
        <v>599</v>
      </c>
      <c r="D10" s="329" t="s">
        <v>600</v>
      </c>
      <c r="E10" s="330">
        <v>7318991</v>
      </c>
      <c r="F10" s="331"/>
    </row>
    <row r="11" spans="1:6">
      <c r="A11" s="329">
        <v>3</v>
      </c>
      <c r="B11" s="329" t="s">
        <v>601</v>
      </c>
      <c r="C11" s="329" t="s">
        <v>599</v>
      </c>
      <c r="D11" s="329" t="s">
        <v>602</v>
      </c>
      <c r="E11" s="330">
        <v>7518000</v>
      </c>
      <c r="F11" s="331"/>
    </row>
    <row r="12" spans="1:6">
      <c r="A12" s="329">
        <v>4</v>
      </c>
      <c r="B12" s="329" t="s">
        <v>603</v>
      </c>
      <c r="C12" s="329" t="s">
        <v>604</v>
      </c>
      <c r="D12" s="329">
        <v>0</v>
      </c>
      <c r="E12" s="330">
        <v>50000</v>
      </c>
      <c r="F12" s="331"/>
    </row>
    <row r="13" spans="1:6">
      <c r="A13" s="329">
        <v>5</v>
      </c>
      <c r="B13" s="329" t="s">
        <v>830</v>
      </c>
      <c r="C13" s="329" t="s">
        <v>599</v>
      </c>
      <c r="D13" s="329" t="s">
        <v>862</v>
      </c>
      <c r="E13" s="330">
        <v>6532421</v>
      </c>
      <c r="F13" s="331"/>
    </row>
    <row r="14" spans="1:6">
      <c r="A14" s="328"/>
      <c r="B14" s="332" t="s">
        <v>316</v>
      </c>
      <c r="C14" s="328"/>
      <c r="D14" s="328"/>
      <c r="E14" s="333">
        <f>SUM(E9:E13)</f>
        <v>22496112</v>
      </c>
    </row>
    <row r="29" spans="4:4">
      <c r="D29" s="287" t="s">
        <v>605</v>
      </c>
    </row>
    <row r="30" spans="4:4">
      <c r="D30" s="287" t="s">
        <v>531</v>
      </c>
    </row>
  </sheetData>
  <pageMargins left="0" right="0" top="0" bottom="0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85"/>
  <sheetViews>
    <sheetView workbookViewId="0">
      <selection activeCell="E21" sqref="E21"/>
    </sheetView>
  </sheetViews>
  <sheetFormatPr defaultRowHeight="15"/>
  <cols>
    <col min="1" max="1" width="5.28515625" customWidth="1"/>
    <col min="2" max="2" width="29.5703125" customWidth="1"/>
    <col min="3" max="3" width="14.140625" customWidth="1"/>
  </cols>
  <sheetData>
    <row r="1" spans="1:4">
      <c r="B1" s="297"/>
    </row>
    <row r="2" spans="1:4">
      <c r="B2" s="295" t="s">
        <v>445</v>
      </c>
      <c r="C2" s="295"/>
      <c r="D2" s="295"/>
    </row>
    <row r="3" spans="1:4">
      <c r="B3" s="295" t="s">
        <v>446</v>
      </c>
      <c r="C3" s="295"/>
      <c r="D3" s="295"/>
    </row>
    <row r="4" spans="1:4">
      <c r="B4" s="295" t="s">
        <v>447</v>
      </c>
      <c r="C4" s="295"/>
      <c r="D4" s="295"/>
    </row>
    <row r="6" spans="1:4">
      <c r="B6" s="298" t="s">
        <v>824</v>
      </c>
    </row>
    <row r="9" spans="1:4">
      <c r="A9" s="248" t="s">
        <v>406</v>
      </c>
      <c r="B9" s="248" t="s">
        <v>189</v>
      </c>
      <c r="C9" s="338" t="s">
        <v>316</v>
      </c>
    </row>
    <row r="10" spans="1:4">
      <c r="A10" s="190">
        <v>1</v>
      </c>
      <c r="B10" s="190" t="s">
        <v>809</v>
      </c>
      <c r="C10" s="290">
        <v>72900</v>
      </c>
    </row>
    <row r="11" spans="1:4">
      <c r="A11" s="190">
        <v>2</v>
      </c>
      <c r="B11" s="190" t="s">
        <v>810</v>
      </c>
      <c r="C11" s="290">
        <v>203700</v>
      </c>
    </row>
    <row r="12" spans="1:4">
      <c r="A12" s="190">
        <v>3</v>
      </c>
      <c r="B12" s="190" t="s">
        <v>811</v>
      </c>
      <c r="C12" s="290">
        <v>4352064</v>
      </c>
    </row>
    <row r="13" spans="1:4">
      <c r="A13" s="190">
        <v>4</v>
      </c>
      <c r="B13" s="190" t="s">
        <v>812</v>
      </c>
      <c r="C13" s="290">
        <v>3338178</v>
      </c>
    </row>
    <row r="14" spans="1:4">
      <c r="A14" s="190">
        <v>5</v>
      </c>
      <c r="B14" s="190" t="s">
        <v>813</v>
      </c>
      <c r="C14" s="290">
        <v>707133</v>
      </c>
    </row>
    <row r="15" spans="1:4">
      <c r="A15" s="190">
        <v>6</v>
      </c>
      <c r="B15" s="190" t="s">
        <v>814</v>
      </c>
      <c r="C15" s="290">
        <v>75170</v>
      </c>
    </row>
    <row r="16" spans="1:4">
      <c r="A16" s="190">
        <v>7</v>
      </c>
      <c r="B16" s="190" t="s">
        <v>815</v>
      </c>
      <c r="C16" s="290">
        <v>321490</v>
      </c>
    </row>
    <row r="17" spans="1:3">
      <c r="A17" s="190">
        <v>8</v>
      </c>
      <c r="B17" s="190" t="s">
        <v>816</v>
      </c>
      <c r="C17" s="290">
        <v>270000</v>
      </c>
    </row>
    <row r="18" spans="1:3">
      <c r="A18" s="190">
        <v>9</v>
      </c>
      <c r="B18" s="190" t="s">
        <v>817</v>
      </c>
      <c r="C18" s="290">
        <v>186906</v>
      </c>
    </row>
    <row r="19" spans="1:3">
      <c r="A19" s="190">
        <v>10</v>
      </c>
      <c r="B19" s="190" t="s">
        <v>826</v>
      </c>
      <c r="C19" s="290">
        <v>126650</v>
      </c>
    </row>
    <row r="20" spans="1:3">
      <c r="A20" s="190"/>
      <c r="B20" s="248" t="s">
        <v>316</v>
      </c>
      <c r="C20" s="299">
        <f>SUM(C10:C19)</f>
        <v>9654191</v>
      </c>
    </row>
    <row r="21" spans="1:3">
      <c r="A21" s="190"/>
      <c r="B21" s="190"/>
      <c r="C21" s="290"/>
    </row>
    <row r="22" spans="1:3">
      <c r="A22" s="190">
        <v>1</v>
      </c>
      <c r="B22" s="190" t="s">
        <v>818</v>
      </c>
      <c r="C22" s="290">
        <v>596400</v>
      </c>
    </row>
    <row r="23" spans="1:3">
      <c r="A23" s="190"/>
      <c r="B23" s="248" t="s">
        <v>316</v>
      </c>
      <c r="C23" s="299">
        <f>SUM(C22:C22)</f>
        <v>596400</v>
      </c>
    </row>
    <row r="24" spans="1:3">
      <c r="A24" s="190"/>
      <c r="B24" s="248"/>
      <c r="C24" s="299"/>
    </row>
    <row r="25" spans="1:3">
      <c r="A25" s="190"/>
      <c r="B25" s="248" t="s">
        <v>277</v>
      </c>
      <c r="C25" s="299">
        <f>C20+C23</f>
        <v>10250591</v>
      </c>
    </row>
    <row r="35" spans="3:3">
      <c r="C35" s="297" t="s">
        <v>605</v>
      </c>
    </row>
    <row r="36" spans="3:3">
      <c r="C36" s="297" t="s">
        <v>444</v>
      </c>
    </row>
    <row r="52" spans="1:4">
      <c r="B52" s="295" t="s">
        <v>445</v>
      </c>
      <c r="C52" s="295"/>
      <c r="D52" s="295"/>
    </row>
    <row r="53" spans="1:4">
      <c r="B53" s="295" t="s">
        <v>446</v>
      </c>
      <c r="C53" s="295"/>
      <c r="D53" s="295"/>
    </row>
    <row r="54" spans="1:4">
      <c r="B54" s="295" t="s">
        <v>447</v>
      </c>
      <c r="C54" s="295"/>
      <c r="D54" s="295"/>
    </row>
    <row r="55" spans="1:4">
      <c r="B55" s="297"/>
    </row>
    <row r="56" spans="1:4">
      <c r="B56" s="297"/>
    </row>
    <row r="57" spans="1:4">
      <c r="B57" s="297"/>
    </row>
    <row r="58" spans="1:4">
      <c r="B58" s="297"/>
    </row>
    <row r="59" spans="1:4">
      <c r="B59" s="298" t="s">
        <v>825</v>
      </c>
    </row>
    <row r="61" spans="1:4">
      <c r="A61" s="248" t="s">
        <v>406</v>
      </c>
      <c r="B61" s="248" t="s">
        <v>189</v>
      </c>
      <c r="C61" s="338" t="s">
        <v>316</v>
      </c>
    </row>
    <row r="62" spans="1:4">
      <c r="A62" s="190">
        <v>1</v>
      </c>
      <c r="B62" s="190" t="s">
        <v>823</v>
      </c>
      <c r="C62" s="290">
        <v>6167900</v>
      </c>
    </row>
    <row r="63" spans="1:4">
      <c r="A63" s="190">
        <v>2</v>
      </c>
      <c r="B63" s="190" t="s">
        <v>819</v>
      </c>
      <c r="C63" s="290">
        <v>4050000</v>
      </c>
    </row>
    <row r="64" spans="1:4">
      <c r="A64" s="190">
        <v>3</v>
      </c>
      <c r="B64" s="190" t="s">
        <v>820</v>
      </c>
      <c r="C64" s="290">
        <v>442818</v>
      </c>
    </row>
    <row r="65" spans="1:3">
      <c r="A65" s="190">
        <v>4</v>
      </c>
      <c r="B65" s="190" t="s">
        <v>827</v>
      </c>
      <c r="C65" s="290">
        <v>459881</v>
      </c>
    </row>
    <row r="66" spans="1:3">
      <c r="A66" s="190">
        <v>5</v>
      </c>
      <c r="B66" s="190" t="s">
        <v>821</v>
      </c>
      <c r="C66" s="290">
        <v>343485</v>
      </c>
    </row>
    <row r="67" spans="1:3">
      <c r="A67" s="190">
        <v>6</v>
      </c>
      <c r="B67" s="190" t="s">
        <v>822</v>
      </c>
      <c r="C67" s="290">
        <v>240000</v>
      </c>
    </row>
    <row r="68" spans="1:3">
      <c r="A68" s="339">
        <v>7</v>
      </c>
      <c r="B68" s="339" t="s">
        <v>828</v>
      </c>
      <c r="C68" s="340">
        <v>376000</v>
      </c>
    </row>
    <row r="69" spans="1:3">
      <c r="A69" s="190"/>
      <c r="B69" s="248" t="s">
        <v>316</v>
      </c>
      <c r="C69" s="299">
        <f>SUM(C62:C68)</f>
        <v>12080084</v>
      </c>
    </row>
    <row r="84" spans="3:3">
      <c r="C84" s="297" t="s">
        <v>605</v>
      </c>
    </row>
    <row r="85" spans="3:3">
      <c r="C85" s="297" t="s">
        <v>444</v>
      </c>
    </row>
  </sheetData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F32"/>
  <sheetViews>
    <sheetView workbookViewId="0">
      <selection activeCell="F28" sqref="F28"/>
    </sheetView>
  </sheetViews>
  <sheetFormatPr defaultRowHeight="15"/>
  <cols>
    <col min="1" max="1" width="7.85546875" customWidth="1"/>
    <col min="2" max="2" width="34.7109375" customWidth="1"/>
    <col min="4" max="5" width="12.42578125" customWidth="1"/>
    <col min="6" max="6" width="13.85546875" customWidth="1"/>
  </cols>
  <sheetData>
    <row r="3" spans="1:6">
      <c r="B3" s="297" t="s">
        <v>831</v>
      </c>
    </row>
    <row r="4" spans="1:6">
      <c r="C4" s="297"/>
    </row>
    <row r="5" spans="1:6">
      <c r="A5" t="s">
        <v>847</v>
      </c>
    </row>
    <row r="6" spans="1:6">
      <c r="A6" t="s">
        <v>832</v>
      </c>
    </row>
    <row r="7" spans="1:6">
      <c r="A7" t="s">
        <v>848</v>
      </c>
    </row>
    <row r="11" spans="1:6">
      <c r="A11" s="436" t="s">
        <v>833</v>
      </c>
      <c r="B11" s="436"/>
      <c r="C11" s="436" t="s">
        <v>834</v>
      </c>
      <c r="D11" s="437" t="s">
        <v>728</v>
      </c>
      <c r="E11" s="437"/>
      <c r="F11" s="437"/>
    </row>
    <row r="12" spans="1:6">
      <c r="A12" s="436" t="s">
        <v>835</v>
      </c>
      <c r="B12" s="436" t="s">
        <v>836</v>
      </c>
      <c r="C12" s="436"/>
      <c r="D12" s="299" t="s">
        <v>837</v>
      </c>
      <c r="E12" s="299" t="s">
        <v>838</v>
      </c>
      <c r="F12" s="299" t="s">
        <v>839</v>
      </c>
    </row>
    <row r="13" spans="1:6">
      <c r="A13" s="436"/>
      <c r="B13" s="436"/>
      <c r="C13" s="436"/>
      <c r="D13" s="299" t="s">
        <v>840</v>
      </c>
      <c r="E13" s="299" t="s">
        <v>841</v>
      </c>
      <c r="F13" s="299" t="s">
        <v>842</v>
      </c>
    </row>
    <row r="14" spans="1:6">
      <c r="A14" s="190">
        <v>60</v>
      </c>
      <c r="B14" s="190" t="s">
        <v>843</v>
      </c>
      <c r="C14" s="190" t="s">
        <v>849</v>
      </c>
      <c r="D14" s="299">
        <v>3000000</v>
      </c>
      <c r="E14" s="341">
        <v>0</v>
      </c>
      <c r="F14" s="299">
        <f>D14-E14</f>
        <v>3000000</v>
      </c>
    </row>
    <row r="15" spans="1:6">
      <c r="A15" s="190">
        <v>88</v>
      </c>
      <c r="B15" s="190" t="s">
        <v>843</v>
      </c>
      <c r="C15" s="190" t="s">
        <v>850</v>
      </c>
      <c r="D15" s="299">
        <v>800000</v>
      </c>
      <c r="E15" s="299">
        <v>0</v>
      </c>
      <c r="F15" s="299">
        <f>F14+D15-E15</f>
        <v>3800000</v>
      </c>
    </row>
    <row r="16" spans="1:6">
      <c r="A16" s="190">
        <v>114</v>
      </c>
      <c r="B16" s="190" t="s">
        <v>852</v>
      </c>
      <c r="C16" s="190" t="s">
        <v>851</v>
      </c>
      <c r="D16" s="299">
        <v>0</v>
      </c>
      <c r="E16" s="299">
        <v>4800000</v>
      </c>
      <c r="F16" s="299">
        <f t="shared" ref="F16:F24" si="0">F15+D16-E16</f>
        <v>-1000000</v>
      </c>
    </row>
    <row r="17" spans="1:6">
      <c r="A17" s="190">
        <v>163</v>
      </c>
      <c r="B17" s="190" t="s">
        <v>843</v>
      </c>
      <c r="C17" s="190" t="s">
        <v>853</v>
      </c>
      <c r="D17" s="299">
        <v>100000</v>
      </c>
      <c r="E17" s="299">
        <v>0</v>
      </c>
      <c r="F17" s="299">
        <f t="shared" si="0"/>
        <v>-900000</v>
      </c>
    </row>
    <row r="18" spans="1:6">
      <c r="A18" s="190">
        <v>194</v>
      </c>
      <c r="B18" s="190" t="s">
        <v>843</v>
      </c>
      <c r="C18" s="190" t="s">
        <v>854</v>
      </c>
      <c r="D18" s="299">
        <v>1200000</v>
      </c>
      <c r="E18" s="299">
        <v>0</v>
      </c>
      <c r="F18" s="299">
        <f t="shared" si="0"/>
        <v>300000</v>
      </c>
    </row>
    <row r="19" spans="1:6">
      <c r="A19" s="190">
        <v>222</v>
      </c>
      <c r="B19" s="190" t="s">
        <v>843</v>
      </c>
      <c r="C19" s="190" t="s">
        <v>855</v>
      </c>
      <c r="D19" s="299">
        <v>200000</v>
      </c>
      <c r="E19" s="299"/>
      <c r="F19" s="299">
        <f t="shared" si="0"/>
        <v>500000</v>
      </c>
    </row>
    <row r="20" spans="1:6">
      <c r="A20" s="190">
        <v>223</v>
      </c>
      <c r="B20" s="190" t="s">
        <v>843</v>
      </c>
      <c r="C20" s="190" t="s">
        <v>856</v>
      </c>
      <c r="D20" s="299">
        <v>2300000</v>
      </c>
      <c r="E20" s="299"/>
      <c r="F20" s="299">
        <f t="shared" si="0"/>
        <v>2800000</v>
      </c>
    </row>
    <row r="21" spans="1:6">
      <c r="A21" s="190">
        <v>292</v>
      </c>
      <c r="B21" s="190" t="s">
        <v>843</v>
      </c>
      <c r="C21" s="190" t="s">
        <v>857</v>
      </c>
      <c r="D21" s="299">
        <v>5000000</v>
      </c>
      <c r="E21" s="299">
        <v>0</v>
      </c>
      <c r="F21" s="299">
        <f t="shared" si="0"/>
        <v>7800000</v>
      </c>
    </row>
    <row r="22" spans="1:6">
      <c r="A22" s="190">
        <v>324</v>
      </c>
      <c r="B22" s="190" t="s">
        <v>843</v>
      </c>
      <c r="C22" s="190" t="s">
        <v>858</v>
      </c>
      <c r="D22" s="299">
        <v>2300000</v>
      </c>
      <c r="E22" s="299">
        <v>0</v>
      </c>
      <c r="F22" s="299">
        <f>F21+D22-E22</f>
        <v>10100000</v>
      </c>
    </row>
    <row r="23" spans="1:6">
      <c r="A23" s="190">
        <v>17</v>
      </c>
      <c r="B23" s="190" t="s">
        <v>859</v>
      </c>
      <c r="C23" s="190" t="s">
        <v>860</v>
      </c>
      <c r="D23" s="299">
        <v>0</v>
      </c>
      <c r="E23" s="299">
        <v>62864</v>
      </c>
      <c r="F23" s="299">
        <f t="shared" si="0"/>
        <v>10037136</v>
      </c>
    </row>
    <row r="24" spans="1:6">
      <c r="A24" s="190">
        <v>250</v>
      </c>
      <c r="B24" s="190" t="s">
        <v>852</v>
      </c>
      <c r="C24" s="190" t="s">
        <v>861</v>
      </c>
      <c r="D24" s="299">
        <v>0</v>
      </c>
      <c r="E24" s="299">
        <v>1500000</v>
      </c>
      <c r="F24" s="299">
        <f t="shared" si="0"/>
        <v>8537136</v>
      </c>
    </row>
    <row r="25" spans="1:6">
      <c r="A25" s="190"/>
      <c r="B25" s="248" t="s">
        <v>316</v>
      </c>
      <c r="C25" s="248"/>
      <c r="D25" s="299">
        <f>SUM(D14:D24)</f>
        <v>14900000</v>
      </c>
      <c r="E25" s="299">
        <f>SUM(E14:E24)</f>
        <v>6362864</v>
      </c>
      <c r="F25" s="299">
        <f>F24</f>
        <v>8537136</v>
      </c>
    </row>
    <row r="29" spans="1:6">
      <c r="B29" s="297" t="s">
        <v>844</v>
      </c>
      <c r="C29" s="297"/>
      <c r="D29" s="297"/>
      <c r="E29" s="297"/>
    </row>
    <row r="30" spans="1:6">
      <c r="B30" s="297" t="s">
        <v>605</v>
      </c>
      <c r="C30" s="297"/>
      <c r="D30" s="297" t="s">
        <v>845</v>
      </c>
      <c r="E30" s="297"/>
    </row>
    <row r="31" spans="1:6">
      <c r="B31" s="297"/>
      <c r="C31" s="297"/>
      <c r="D31" s="297"/>
      <c r="E31" s="297"/>
    </row>
    <row r="32" spans="1:6">
      <c r="B32" s="297" t="s">
        <v>846</v>
      </c>
      <c r="C32" s="297"/>
      <c r="D32" s="297" t="s">
        <v>846</v>
      </c>
      <c r="E32" s="297"/>
    </row>
  </sheetData>
  <mergeCells count="5">
    <mergeCell ref="A11:B11"/>
    <mergeCell ref="C11:C13"/>
    <mergeCell ref="D11:F11"/>
    <mergeCell ref="A12:A13"/>
    <mergeCell ref="B12:B13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6:K51"/>
  <sheetViews>
    <sheetView workbookViewId="0">
      <selection activeCell="J15" sqref="J15"/>
    </sheetView>
  </sheetViews>
  <sheetFormatPr defaultRowHeight="15"/>
  <cols>
    <col min="1" max="1" width="2" customWidth="1"/>
    <col min="2" max="2" width="6.28515625" customWidth="1"/>
    <col min="3" max="3" width="6" customWidth="1"/>
    <col min="4" max="4" width="6.42578125" customWidth="1"/>
    <col min="5" max="5" width="35.140625" customWidth="1"/>
    <col min="6" max="6" width="11.5703125" customWidth="1"/>
    <col min="7" max="7" width="11.85546875" customWidth="1"/>
    <col min="8" max="8" width="13.28515625" customWidth="1"/>
    <col min="11" max="11" width="13.85546875" style="296" customWidth="1"/>
  </cols>
  <sheetData>
    <row r="6" spans="1:9" ht="18">
      <c r="A6" s="342"/>
      <c r="B6" s="343" t="s">
        <v>27</v>
      </c>
      <c r="C6" s="344"/>
      <c r="D6" s="344"/>
      <c r="E6" s="345"/>
      <c r="F6" s="261"/>
      <c r="G6" s="261"/>
      <c r="H6" s="346" t="s">
        <v>28</v>
      </c>
      <c r="I6" s="93"/>
    </row>
    <row r="7" spans="1:9" ht="18">
      <c r="A7" s="35"/>
      <c r="B7" s="36"/>
      <c r="C7" s="37"/>
      <c r="D7" s="37"/>
      <c r="E7" s="38"/>
      <c r="F7" s="39"/>
      <c r="G7" s="40"/>
      <c r="H7" s="40"/>
      <c r="I7" s="41"/>
    </row>
    <row r="8" spans="1:9">
      <c r="A8" s="35"/>
      <c r="B8" s="359" t="s">
        <v>608</v>
      </c>
      <c r="C8" s="359"/>
      <c r="D8" s="359"/>
      <c r="E8" s="359"/>
      <c r="F8" s="359"/>
      <c r="G8" s="359"/>
      <c r="H8" s="359"/>
      <c r="I8" s="41"/>
    </row>
    <row r="9" spans="1:9">
      <c r="A9" s="20"/>
      <c r="B9" s="31"/>
      <c r="C9" s="31"/>
      <c r="D9" s="31"/>
      <c r="E9" s="1"/>
      <c r="F9" s="1"/>
      <c r="G9" s="32"/>
      <c r="H9" s="32"/>
      <c r="I9" s="22"/>
    </row>
    <row r="10" spans="1:9">
      <c r="A10" s="20"/>
      <c r="B10" s="360" t="s">
        <v>29</v>
      </c>
      <c r="C10" s="362" t="s">
        <v>30</v>
      </c>
      <c r="D10" s="363"/>
      <c r="E10" s="364"/>
      <c r="F10" s="360" t="s">
        <v>31</v>
      </c>
      <c r="G10" s="42" t="s">
        <v>32</v>
      </c>
      <c r="H10" s="42" t="s">
        <v>32</v>
      </c>
      <c r="I10" s="22"/>
    </row>
    <row r="11" spans="1:9">
      <c r="A11" s="20"/>
      <c r="B11" s="361"/>
      <c r="C11" s="365"/>
      <c r="D11" s="366"/>
      <c r="E11" s="367"/>
      <c r="F11" s="361"/>
      <c r="G11" s="43" t="s">
        <v>33</v>
      </c>
      <c r="H11" s="44" t="s">
        <v>34</v>
      </c>
      <c r="I11" s="22"/>
    </row>
    <row r="12" spans="1:9">
      <c r="A12" s="35"/>
      <c r="B12" s="45" t="s">
        <v>35</v>
      </c>
      <c r="C12" s="356" t="s">
        <v>36</v>
      </c>
      <c r="D12" s="357"/>
      <c r="E12" s="358"/>
      <c r="F12" s="46"/>
      <c r="G12" s="47">
        <f>G13+G16+G17+G25+G33+G34+G35</f>
        <v>93727816</v>
      </c>
      <c r="H12" s="47">
        <f>H13+H16+H17+H25+H33+H34+H35</f>
        <v>98988179</v>
      </c>
      <c r="I12" s="41"/>
    </row>
    <row r="13" spans="1:9">
      <c r="A13" s="35"/>
      <c r="B13" s="48"/>
      <c r="C13" s="49">
        <v>1</v>
      </c>
      <c r="D13" s="50" t="s">
        <v>37</v>
      </c>
      <c r="E13" s="51"/>
      <c r="F13" s="52"/>
      <c r="G13" s="47">
        <f>G14+G15</f>
        <v>311506</v>
      </c>
      <c r="H13" s="47">
        <f>H14+H15</f>
        <v>287067</v>
      </c>
      <c r="I13" s="41"/>
    </row>
    <row r="14" spans="1:9">
      <c r="A14" s="35"/>
      <c r="B14" s="48"/>
      <c r="C14" s="49"/>
      <c r="D14" s="53" t="s">
        <v>38</v>
      </c>
      <c r="E14" s="54" t="s">
        <v>39</v>
      </c>
      <c r="F14" s="52"/>
      <c r="G14" s="47">
        <v>238308</v>
      </c>
      <c r="H14" s="47">
        <v>262553</v>
      </c>
      <c r="I14" s="41"/>
    </row>
    <row r="15" spans="1:9">
      <c r="A15" s="35"/>
      <c r="B15" s="48"/>
      <c r="C15" s="49"/>
      <c r="D15" s="53" t="s">
        <v>38</v>
      </c>
      <c r="E15" s="54" t="s">
        <v>40</v>
      </c>
      <c r="F15" s="52"/>
      <c r="G15" s="47">
        <v>73198</v>
      </c>
      <c r="H15" s="47">
        <v>24514</v>
      </c>
      <c r="I15" s="41"/>
    </row>
    <row r="16" spans="1:9">
      <c r="A16" s="35"/>
      <c r="B16" s="48"/>
      <c r="C16" s="49">
        <v>2</v>
      </c>
      <c r="D16" s="50" t="s">
        <v>41</v>
      </c>
      <c r="E16" s="51"/>
      <c r="F16" s="52"/>
      <c r="G16" s="47"/>
      <c r="H16" s="47"/>
      <c r="I16" s="41"/>
    </row>
    <row r="17" spans="1:9">
      <c r="A17" s="35"/>
      <c r="B17" s="48"/>
      <c r="C17" s="49">
        <v>3</v>
      </c>
      <c r="D17" s="50" t="s">
        <v>42</v>
      </c>
      <c r="E17" s="51"/>
      <c r="F17" s="52"/>
      <c r="G17" s="47">
        <f>G18+G19+G20+G21+G22+G23+G24</f>
        <v>16449676</v>
      </c>
      <c r="H17" s="47">
        <f>H18+H19+H20+H21+H22+H23+H24</f>
        <v>23600772</v>
      </c>
      <c r="I17" s="41"/>
    </row>
    <row r="18" spans="1:9">
      <c r="A18" s="35"/>
      <c r="B18" s="48"/>
      <c r="C18" s="55"/>
      <c r="D18" s="53" t="s">
        <v>38</v>
      </c>
      <c r="E18" s="54" t="s">
        <v>43</v>
      </c>
      <c r="F18" s="52"/>
      <c r="G18" s="47">
        <v>9654191</v>
      </c>
      <c r="H18" s="47">
        <v>9527541</v>
      </c>
      <c r="I18" s="41"/>
    </row>
    <row r="19" spans="1:9">
      <c r="A19" s="35"/>
      <c r="B19" s="48"/>
      <c r="C19" s="55"/>
      <c r="D19" s="53" t="s">
        <v>38</v>
      </c>
      <c r="E19" s="54" t="s">
        <v>44</v>
      </c>
      <c r="F19" s="52"/>
      <c r="G19" s="47">
        <v>596400</v>
      </c>
      <c r="H19" s="47">
        <v>7838400</v>
      </c>
      <c r="I19" s="41"/>
    </row>
    <row r="20" spans="1:9">
      <c r="A20" s="35"/>
      <c r="B20" s="48"/>
      <c r="C20" s="55"/>
      <c r="D20" s="53" t="s">
        <v>38</v>
      </c>
      <c r="E20" s="54" t="s">
        <v>45</v>
      </c>
      <c r="F20" s="52"/>
      <c r="G20" s="47">
        <v>6199085</v>
      </c>
      <c r="H20" s="47">
        <v>6234831</v>
      </c>
      <c r="I20" s="41"/>
    </row>
    <row r="21" spans="1:9">
      <c r="A21" s="35"/>
      <c r="B21" s="48"/>
      <c r="C21" s="55"/>
      <c r="D21" s="53" t="s">
        <v>38</v>
      </c>
      <c r="E21" s="54" t="s">
        <v>46</v>
      </c>
      <c r="F21" s="52"/>
      <c r="G21" s="47">
        <f>'[1]Centro 09'!L26</f>
        <v>0</v>
      </c>
      <c r="H21" s="47">
        <v>0</v>
      </c>
      <c r="I21" s="41"/>
    </row>
    <row r="22" spans="1:9">
      <c r="A22" s="35"/>
      <c r="B22" s="48"/>
      <c r="C22" s="55"/>
      <c r="D22" s="53" t="s">
        <v>38</v>
      </c>
      <c r="E22" s="54" t="s">
        <v>47</v>
      </c>
      <c r="F22" s="52"/>
      <c r="G22" s="47"/>
      <c r="H22" s="47"/>
      <c r="I22" s="41"/>
    </row>
    <row r="23" spans="1:9">
      <c r="A23" s="35"/>
      <c r="B23" s="48"/>
      <c r="C23" s="55"/>
      <c r="D23" s="53" t="s">
        <v>38</v>
      </c>
      <c r="E23" s="54"/>
      <c r="F23" s="52"/>
      <c r="G23" s="47"/>
      <c r="H23" s="47"/>
      <c r="I23" s="41"/>
    </row>
    <row r="24" spans="1:9">
      <c r="A24" s="35"/>
      <c r="B24" s="48"/>
      <c r="C24" s="55"/>
      <c r="D24" s="53" t="s">
        <v>38</v>
      </c>
      <c r="E24" s="54"/>
      <c r="F24" s="52"/>
      <c r="G24" s="47"/>
      <c r="H24" s="47"/>
      <c r="I24" s="41"/>
    </row>
    <row r="25" spans="1:9">
      <c r="A25" s="35"/>
      <c r="B25" s="48"/>
      <c r="C25" s="49">
        <v>4</v>
      </c>
      <c r="D25" s="50" t="s">
        <v>48</v>
      </c>
      <c r="E25" s="51"/>
      <c r="F25" s="52"/>
      <c r="G25" s="47">
        <f>G26+G27+G28+G29+G30+G31+G32</f>
        <v>1995026</v>
      </c>
      <c r="H25" s="47">
        <f>H26+H27+H28+H29+H30+H31+H32</f>
        <v>1939298</v>
      </c>
      <c r="I25" s="41"/>
    </row>
    <row r="26" spans="1:9">
      <c r="A26" s="35"/>
      <c r="B26" s="48"/>
      <c r="C26" s="55"/>
      <c r="D26" s="53" t="s">
        <v>38</v>
      </c>
      <c r="E26" s="54" t="s">
        <v>49</v>
      </c>
      <c r="F26" s="52"/>
      <c r="G26" s="47">
        <v>1995026</v>
      </c>
      <c r="H26" s="47">
        <v>1939298</v>
      </c>
      <c r="I26" s="41"/>
    </row>
    <row r="27" spans="1:9">
      <c r="A27" s="35"/>
      <c r="B27" s="48"/>
      <c r="C27" s="55"/>
      <c r="D27" s="53" t="s">
        <v>38</v>
      </c>
      <c r="E27" s="54" t="s">
        <v>50</v>
      </c>
      <c r="F27" s="52"/>
      <c r="G27" s="47"/>
      <c r="H27" s="47"/>
      <c r="I27" s="41"/>
    </row>
    <row r="28" spans="1:9">
      <c r="A28" s="35"/>
      <c r="B28" s="48"/>
      <c r="C28" s="55"/>
      <c r="D28" s="53" t="s">
        <v>38</v>
      </c>
      <c r="E28" s="54" t="s">
        <v>51</v>
      </c>
      <c r="F28" s="52"/>
      <c r="G28" s="47"/>
      <c r="H28" s="47"/>
      <c r="I28" s="41"/>
    </row>
    <row r="29" spans="1:9">
      <c r="A29" s="35"/>
      <c r="B29" s="48"/>
      <c r="C29" s="55"/>
      <c r="D29" s="53" t="s">
        <v>38</v>
      </c>
      <c r="E29" s="54" t="s">
        <v>52</v>
      </c>
      <c r="F29" s="52"/>
      <c r="G29" s="47"/>
      <c r="H29" s="47"/>
      <c r="I29" s="41"/>
    </row>
    <row r="30" spans="1:9">
      <c r="A30" s="35"/>
      <c r="B30" s="48"/>
      <c r="C30" s="55"/>
      <c r="D30" s="53" t="s">
        <v>38</v>
      </c>
      <c r="E30" s="54" t="s">
        <v>53</v>
      </c>
      <c r="F30" s="52"/>
      <c r="G30" s="47"/>
      <c r="H30" s="47"/>
      <c r="I30" s="41"/>
    </row>
    <row r="31" spans="1:9">
      <c r="A31" s="35"/>
      <c r="B31" s="48"/>
      <c r="C31" s="55"/>
      <c r="D31" s="53" t="s">
        <v>38</v>
      </c>
      <c r="E31" s="54" t="s">
        <v>54</v>
      </c>
      <c r="F31" s="52"/>
      <c r="G31" s="47"/>
      <c r="H31" s="47"/>
      <c r="I31" s="41"/>
    </row>
    <row r="32" spans="1:9">
      <c r="A32" s="35"/>
      <c r="B32" s="48"/>
      <c r="C32" s="55"/>
      <c r="D32" s="53" t="s">
        <v>38</v>
      </c>
      <c r="E32" s="54"/>
      <c r="F32" s="52"/>
      <c r="G32" s="47"/>
      <c r="H32" s="47"/>
      <c r="I32" s="41"/>
    </row>
    <row r="33" spans="1:9">
      <c r="A33" s="35"/>
      <c r="B33" s="48"/>
      <c r="C33" s="49">
        <v>5</v>
      </c>
      <c r="D33" s="50" t="s">
        <v>55</v>
      </c>
      <c r="E33" s="51"/>
      <c r="F33" s="52"/>
      <c r="G33" s="47"/>
      <c r="H33" s="47"/>
      <c r="I33" s="41"/>
    </row>
    <row r="34" spans="1:9">
      <c r="A34" s="35"/>
      <c r="B34" s="48"/>
      <c r="C34" s="49">
        <v>6</v>
      </c>
      <c r="D34" s="50" t="s">
        <v>56</v>
      </c>
      <c r="E34" s="51"/>
      <c r="F34" s="52"/>
      <c r="G34" s="47"/>
      <c r="H34" s="47"/>
      <c r="I34" s="41"/>
    </row>
    <row r="35" spans="1:9">
      <c r="A35" s="35"/>
      <c r="B35" s="48"/>
      <c r="C35" s="49">
        <v>7</v>
      </c>
      <c r="D35" s="50" t="s">
        <v>57</v>
      </c>
      <c r="E35" s="51"/>
      <c r="F35" s="52"/>
      <c r="G35" s="47">
        <f>G36+G37</f>
        <v>74971608</v>
      </c>
      <c r="H35" s="47">
        <f>H36+H37</f>
        <v>73161042</v>
      </c>
      <c r="I35" s="41"/>
    </row>
    <row r="36" spans="1:9">
      <c r="A36" s="35"/>
      <c r="B36" s="48"/>
      <c r="C36" s="49"/>
      <c r="D36" s="53" t="s">
        <v>38</v>
      </c>
      <c r="E36" s="51" t="s">
        <v>58</v>
      </c>
      <c r="F36" s="52"/>
      <c r="G36" s="47">
        <v>74971608</v>
      </c>
      <c r="H36" s="47">
        <v>73161042</v>
      </c>
      <c r="I36" s="41"/>
    </row>
    <row r="37" spans="1:9">
      <c r="A37" s="35"/>
      <c r="B37" s="48"/>
      <c r="C37" s="49"/>
      <c r="D37" s="53" t="s">
        <v>38</v>
      </c>
      <c r="E37" s="51"/>
      <c r="F37" s="52"/>
      <c r="G37" s="47"/>
      <c r="H37" s="47"/>
      <c r="I37" s="41"/>
    </row>
    <row r="38" spans="1:9">
      <c r="A38" s="35"/>
      <c r="B38" s="56" t="s">
        <v>59</v>
      </c>
      <c r="C38" s="356" t="s">
        <v>60</v>
      </c>
      <c r="D38" s="357"/>
      <c r="E38" s="358"/>
      <c r="F38" s="52"/>
      <c r="G38" s="47">
        <f>G39+G40+G46+G47+G48+G49</f>
        <v>108189933</v>
      </c>
      <c r="H38" s="47">
        <f>H39+H40+H46+H47+H48+H49</f>
        <v>97421744</v>
      </c>
      <c r="I38" s="41"/>
    </row>
    <row r="39" spans="1:9">
      <c r="A39" s="35"/>
      <c r="B39" s="48"/>
      <c r="C39" s="49">
        <v>1</v>
      </c>
      <c r="D39" s="50" t="s">
        <v>61</v>
      </c>
      <c r="E39" s="51"/>
      <c r="F39" s="52"/>
      <c r="G39" s="47">
        <v>58676774</v>
      </c>
      <c r="H39" s="47">
        <v>53676774</v>
      </c>
      <c r="I39" s="41"/>
    </row>
    <row r="40" spans="1:9">
      <c r="A40" s="35"/>
      <c r="B40" s="48"/>
      <c r="C40" s="49">
        <v>2</v>
      </c>
      <c r="D40" s="50" t="s">
        <v>62</v>
      </c>
      <c r="E40" s="57"/>
      <c r="F40" s="52"/>
      <c r="G40" s="47">
        <f>G41+G42+G44+G45+G43</f>
        <v>49513159</v>
      </c>
      <c r="H40" s="47">
        <f>H41+H42+H44+H45+H43</f>
        <v>43744970</v>
      </c>
      <c r="I40" s="41"/>
    </row>
    <row r="41" spans="1:9">
      <c r="A41" s="35"/>
      <c r="B41" s="48"/>
      <c r="C41" s="55"/>
      <c r="D41" s="53" t="s">
        <v>38</v>
      </c>
      <c r="E41" s="54" t="s">
        <v>63</v>
      </c>
      <c r="F41" s="52"/>
      <c r="G41" s="47">
        <f>'[1]Centro 09'!L9</f>
        <v>0</v>
      </c>
      <c r="H41" s="47">
        <f>'[1]Centro 09'!C9</f>
        <v>0</v>
      </c>
      <c r="I41" s="41"/>
    </row>
    <row r="42" spans="1:9">
      <c r="A42" s="35"/>
      <c r="B42" s="48"/>
      <c r="C42" s="55"/>
      <c r="D42" s="53" t="s">
        <v>38</v>
      </c>
      <c r="E42" s="54" t="s">
        <v>64</v>
      </c>
      <c r="F42" s="52"/>
      <c r="G42" s="47">
        <v>0</v>
      </c>
      <c r="H42" s="47">
        <v>0</v>
      </c>
      <c r="I42" s="41"/>
    </row>
    <row r="43" spans="1:9">
      <c r="A43" s="35"/>
      <c r="B43" s="48"/>
      <c r="C43" s="55"/>
      <c r="D43" s="53" t="s">
        <v>38</v>
      </c>
      <c r="E43" s="54" t="s">
        <v>315</v>
      </c>
      <c r="F43" s="52"/>
      <c r="G43" s="47">
        <v>13084277</v>
      </c>
      <c r="H43" s="47">
        <v>6556656</v>
      </c>
      <c r="I43" s="41"/>
    </row>
    <row r="44" spans="1:9">
      <c r="A44" s="35"/>
      <c r="B44" s="48"/>
      <c r="C44" s="55"/>
      <c r="D44" s="53" t="s">
        <v>38</v>
      </c>
      <c r="E44" s="54" t="s">
        <v>65</v>
      </c>
      <c r="F44" s="52"/>
      <c r="G44" s="47">
        <v>35590306</v>
      </c>
      <c r="H44" s="47">
        <v>36326452</v>
      </c>
      <c r="I44" s="41"/>
    </row>
    <row r="45" spans="1:9">
      <c r="A45" s="35"/>
      <c r="B45" s="48"/>
      <c r="C45" s="55"/>
      <c r="D45" s="53" t="s">
        <v>38</v>
      </c>
      <c r="E45" s="54" t="s">
        <v>66</v>
      </c>
      <c r="F45" s="52"/>
      <c r="G45" s="47">
        <v>838576</v>
      </c>
      <c r="H45" s="47">
        <v>861862</v>
      </c>
      <c r="I45" s="41"/>
    </row>
    <row r="46" spans="1:9">
      <c r="A46" s="35"/>
      <c r="B46" s="48"/>
      <c r="C46" s="49">
        <v>3</v>
      </c>
      <c r="D46" s="50" t="s">
        <v>67</v>
      </c>
      <c r="E46" s="51"/>
      <c r="F46" s="52"/>
      <c r="G46" s="47"/>
      <c r="H46" s="47"/>
      <c r="I46" s="41"/>
    </row>
    <row r="47" spans="1:9">
      <c r="A47" s="35"/>
      <c r="B47" s="48"/>
      <c r="C47" s="49">
        <v>4</v>
      </c>
      <c r="D47" s="50" t="s">
        <v>68</v>
      </c>
      <c r="E47" s="51"/>
      <c r="F47" s="52"/>
      <c r="G47" s="47"/>
      <c r="H47" s="47"/>
      <c r="I47" s="41"/>
    </row>
    <row r="48" spans="1:9">
      <c r="A48" s="35"/>
      <c r="B48" s="48"/>
      <c r="C48" s="49">
        <v>5</v>
      </c>
      <c r="D48" s="50" t="s">
        <v>69</v>
      </c>
      <c r="E48" s="51"/>
      <c r="F48" s="52"/>
      <c r="G48" s="47"/>
      <c r="H48" s="47"/>
      <c r="I48" s="41"/>
    </row>
    <row r="49" spans="1:9">
      <c r="A49" s="35"/>
      <c r="B49" s="48"/>
      <c r="C49" s="49">
        <v>6</v>
      </c>
      <c r="D49" s="50" t="s">
        <v>70</v>
      </c>
      <c r="E49" s="51"/>
      <c r="F49" s="52"/>
      <c r="G49" s="47"/>
      <c r="H49" s="47"/>
      <c r="I49" s="41"/>
    </row>
    <row r="50" spans="1:9">
      <c r="A50" s="35"/>
      <c r="B50" s="52"/>
      <c r="C50" s="356" t="s">
        <v>71</v>
      </c>
      <c r="D50" s="357"/>
      <c r="E50" s="358"/>
      <c r="F50" s="52"/>
      <c r="G50" s="47">
        <f>G12+G38</f>
        <v>201917749</v>
      </c>
      <c r="H50" s="47">
        <f>H12+H38</f>
        <v>196409923</v>
      </c>
      <c r="I50" s="41"/>
    </row>
    <row r="51" spans="1:9">
      <c r="A51" s="28"/>
      <c r="B51" s="61"/>
      <c r="C51" s="61"/>
      <c r="D51" s="61"/>
      <c r="E51" s="29"/>
      <c r="F51" s="29"/>
      <c r="G51" s="62"/>
      <c r="H51" s="62"/>
      <c r="I51" s="30"/>
    </row>
  </sheetData>
  <mergeCells count="7">
    <mergeCell ref="C50:E50"/>
    <mergeCell ref="B8:H8"/>
    <mergeCell ref="B10:B11"/>
    <mergeCell ref="C10:E11"/>
    <mergeCell ref="F10:F11"/>
    <mergeCell ref="C12:E12"/>
    <mergeCell ref="C38:E38"/>
  </mergeCells>
  <pageMargins left="0" right="0" top="0" bottom="0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50"/>
  <sheetViews>
    <sheetView workbookViewId="0">
      <selection activeCell="G34" sqref="G34"/>
    </sheetView>
  </sheetViews>
  <sheetFormatPr defaultRowHeight="15"/>
  <cols>
    <col min="1" max="1" width="2.5703125" customWidth="1"/>
    <col min="2" max="2" width="4.5703125" customWidth="1"/>
    <col min="3" max="3" width="5.42578125" customWidth="1"/>
    <col min="4" max="4" width="7" customWidth="1"/>
    <col min="5" max="5" width="37.7109375" customWidth="1"/>
    <col min="6" max="6" width="9.7109375" customWidth="1"/>
    <col min="7" max="7" width="11.28515625" customWidth="1"/>
    <col min="8" max="8" width="14.140625" customWidth="1"/>
  </cols>
  <sheetData>
    <row r="2" spans="1:9">
      <c r="A2" s="2"/>
      <c r="B2" s="33"/>
      <c r="C2" s="33"/>
      <c r="D2" s="33"/>
      <c r="E2" s="3"/>
      <c r="F2" s="3"/>
      <c r="G2" s="34"/>
      <c r="H2" s="34"/>
      <c r="I2" s="4"/>
    </row>
    <row r="3" spans="1:9" ht="18">
      <c r="A3" s="35"/>
      <c r="B3" s="63" t="s">
        <v>27</v>
      </c>
      <c r="C3" s="64"/>
      <c r="D3" s="64"/>
      <c r="E3" s="65"/>
      <c r="F3" s="59"/>
      <c r="G3" s="59"/>
      <c r="H3" s="66" t="s">
        <v>28</v>
      </c>
      <c r="I3" s="41"/>
    </row>
    <row r="4" spans="1:9" ht="18">
      <c r="A4" s="35"/>
      <c r="B4" s="63"/>
      <c r="C4" s="64"/>
      <c r="D4" s="64"/>
      <c r="E4" s="65"/>
      <c r="F4" s="59"/>
      <c r="G4" s="66"/>
      <c r="H4" s="66"/>
      <c r="I4" s="41"/>
    </row>
    <row r="5" spans="1:9">
      <c r="A5" s="35"/>
      <c r="B5" s="368" t="s">
        <v>608</v>
      </c>
      <c r="C5" s="368"/>
      <c r="D5" s="368"/>
      <c r="E5" s="368"/>
      <c r="F5" s="368"/>
      <c r="G5" s="368"/>
      <c r="H5" s="368"/>
      <c r="I5" s="41"/>
    </row>
    <row r="6" spans="1:9">
      <c r="A6" s="20"/>
      <c r="B6" s="67"/>
      <c r="C6" s="67"/>
      <c r="D6" s="67"/>
      <c r="E6" s="21"/>
      <c r="F6" s="21"/>
      <c r="G6" s="68"/>
      <c r="H6" s="68"/>
      <c r="I6" s="22"/>
    </row>
    <row r="7" spans="1:9">
      <c r="A7" s="35"/>
      <c r="B7" s="369" t="s">
        <v>29</v>
      </c>
      <c r="C7" s="369" t="s">
        <v>72</v>
      </c>
      <c r="D7" s="369"/>
      <c r="E7" s="369"/>
      <c r="F7" s="369" t="s">
        <v>31</v>
      </c>
      <c r="G7" s="69" t="s">
        <v>32</v>
      </c>
      <c r="H7" s="69" t="s">
        <v>32</v>
      </c>
      <c r="I7" s="41"/>
    </row>
    <row r="8" spans="1:9">
      <c r="A8" s="35"/>
      <c r="B8" s="369"/>
      <c r="C8" s="369"/>
      <c r="D8" s="369"/>
      <c r="E8" s="369"/>
      <c r="F8" s="369"/>
      <c r="G8" s="69" t="s">
        <v>33</v>
      </c>
      <c r="H8" s="69" t="s">
        <v>34</v>
      </c>
      <c r="I8" s="41"/>
    </row>
    <row r="9" spans="1:9">
      <c r="A9" s="35"/>
      <c r="B9" s="56" t="s">
        <v>35</v>
      </c>
      <c r="C9" s="356" t="s">
        <v>73</v>
      </c>
      <c r="D9" s="357"/>
      <c r="E9" s="358"/>
      <c r="F9" s="52"/>
      <c r="G9" s="47">
        <f>G10+G11+G14+G25+G26</f>
        <v>12950743</v>
      </c>
      <c r="H9" s="47">
        <f>H10+H11+H14+H25+H26</f>
        <v>11295238</v>
      </c>
      <c r="I9" s="41"/>
    </row>
    <row r="10" spans="1:9">
      <c r="A10" s="35"/>
      <c r="B10" s="48"/>
      <c r="C10" s="49">
        <v>1</v>
      </c>
      <c r="D10" s="50" t="s">
        <v>74</v>
      </c>
      <c r="E10" s="51"/>
      <c r="F10" s="52"/>
      <c r="G10" s="47"/>
      <c r="H10" s="47"/>
      <c r="I10" s="41"/>
    </row>
    <row r="11" spans="1:9">
      <c r="A11" s="35"/>
      <c r="B11" s="48"/>
      <c r="C11" s="49">
        <v>2</v>
      </c>
      <c r="D11" s="50" t="s">
        <v>75</v>
      </c>
      <c r="E11" s="51"/>
      <c r="F11" s="52"/>
      <c r="G11" s="47">
        <f>G12+G13</f>
        <v>0</v>
      </c>
      <c r="H11" s="47">
        <f>H12+H13</f>
        <v>0</v>
      </c>
      <c r="I11" s="41"/>
    </row>
    <row r="12" spans="1:9">
      <c r="A12" s="35"/>
      <c r="B12" s="48"/>
      <c r="C12" s="55"/>
      <c r="D12" s="53" t="s">
        <v>38</v>
      </c>
      <c r="E12" s="54" t="s">
        <v>76</v>
      </c>
      <c r="F12" s="52"/>
      <c r="G12" s="47">
        <f>'[1]Centro 09'!M33</f>
        <v>0</v>
      </c>
      <c r="H12" s="47">
        <f>'[1]Centro 09'!V33</f>
        <v>0</v>
      </c>
      <c r="I12" s="41"/>
    </row>
    <row r="13" spans="1:9">
      <c r="A13" s="35"/>
      <c r="B13" s="48"/>
      <c r="C13" s="55"/>
      <c r="D13" s="53" t="s">
        <v>38</v>
      </c>
      <c r="E13" s="54" t="s">
        <v>77</v>
      </c>
      <c r="F13" s="52"/>
      <c r="G13" s="47">
        <v>0</v>
      </c>
      <c r="H13" s="47">
        <v>0</v>
      </c>
      <c r="I13" s="41"/>
    </row>
    <row r="14" spans="1:9">
      <c r="A14" s="35"/>
      <c r="B14" s="48"/>
      <c r="C14" s="49">
        <v>3</v>
      </c>
      <c r="D14" s="50" t="s">
        <v>78</v>
      </c>
      <c r="E14" s="51"/>
      <c r="F14" s="52"/>
      <c r="G14" s="47">
        <f>G15+G16+G17+G18+G19+G20+G21+G22+G23+G24</f>
        <v>12950743</v>
      </c>
      <c r="H14" s="47">
        <f>H15+H16+H17+H18+H19+H20+H21+H22+H23+H24</f>
        <v>11295238</v>
      </c>
      <c r="I14" s="41"/>
    </row>
    <row r="15" spans="1:9">
      <c r="A15" s="35"/>
      <c r="B15" s="48"/>
      <c r="C15" s="55"/>
      <c r="D15" s="53" t="s">
        <v>38</v>
      </c>
      <c r="E15" s="54" t="s">
        <v>79</v>
      </c>
      <c r="F15" s="52"/>
      <c r="G15" s="47">
        <v>12080084</v>
      </c>
      <c r="H15" s="47">
        <v>10884602</v>
      </c>
      <c r="I15" s="41"/>
    </row>
    <row r="16" spans="1:9">
      <c r="A16" s="35"/>
      <c r="B16" s="48"/>
      <c r="C16" s="55"/>
      <c r="D16" s="53" t="s">
        <v>38</v>
      </c>
      <c r="E16" s="54" t="s">
        <v>80</v>
      </c>
      <c r="F16" s="52"/>
      <c r="G16" s="47">
        <f>'[1]Centro 09'!M21</f>
        <v>0</v>
      </c>
      <c r="H16" s="47">
        <v>0</v>
      </c>
      <c r="I16" s="41"/>
    </row>
    <row r="17" spans="1:9">
      <c r="A17" s="35"/>
      <c r="B17" s="48"/>
      <c r="C17" s="55"/>
      <c r="D17" s="53" t="s">
        <v>38</v>
      </c>
      <c r="E17" s="54" t="s">
        <v>81</v>
      </c>
      <c r="F17" s="52"/>
      <c r="G17" s="47">
        <v>111517</v>
      </c>
      <c r="H17" s="47">
        <v>132274</v>
      </c>
      <c r="I17" s="41"/>
    </row>
    <row r="18" spans="1:9">
      <c r="A18" s="35"/>
      <c r="B18" s="48"/>
      <c r="C18" s="55"/>
      <c r="D18" s="53" t="s">
        <v>38</v>
      </c>
      <c r="E18" s="54" t="s">
        <v>82</v>
      </c>
      <c r="F18" s="52"/>
      <c r="G18" s="47">
        <v>33200</v>
      </c>
      <c r="H18" s="47">
        <v>37000</v>
      </c>
      <c r="I18" s="41"/>
    </row>
    <row r="19" spans="1:9">
      <c r="A19" s="35"/>
      <c r="B19" s="48"/>
      <c r="C19" s="55"/>
      <c r="D19" s="53" t="s">
        <v>38</v>
      </c>
      <c r="E19" s="54" t="s">
        <v>83</v>
      </c>
      <c r="F19" s="52"/>
      <c r="G19" s="47">
        <f>'[1]Centro 09'!M24</f>
        <v>0</v>
      </c>
      <c r="H19" s="47">
        <f>'[1]Centro 09'!V24</f>
        <v>0</v>
      </c>
      <c r="I19" s="41"/>
    </row>
    <row r="20" spans="1:9">
      <c r="A20" s="35"/>
      <c r="B20" s="48"/>
      <c r="C20" s="55"/>
      <c r="D20" s="53" t="s">
        <v>38</v>
      </c>
      <c r="E20" s="54" t="s">
        <v>84</v>
      </c>
      <c r="F20" s="52"/>
      <c r="G20" s="47">
        <v>725942</v>
      </c>
      <c r="H20" s="47">
        <v>241362</v>
      </c>
      <c r="I20" s="41"/>
    </row>
    <row r="21" spans="1:9">
      <c r="A21" s="35"/>
      <c r="B21" s="48"/>
      <c r="C21" s="55"/>
      <c r="D21" s="53" t="s">
        <v>38</v>
      </c>
      <c r="E21" s="54" t="s">
        <v>85</v>
      </c>
      <c r="F21" s="52"/>
      <c r="G21" s="47">
        <f>'[1]Centro 09'!M26</f>
        <v>0</v>
      </c>
      <c r="H21" s="47">
        <f>'[1]Centro 09'!V26</f>
        <v>0</v>
      </c>
      <c r="I21" s="41"/>
    </row>
    <row r="22" spans="1:9">
      <c r="A22" s="35"/>
      <c r="B22" s="48"/>
      <c r="C22" s="55"/>
      <c r="D22" s="53" t="s">
        <v>38</v>
      </c>
      <c r="E22" s="54" t="s">
        <v>47</v>
      </c>
      <c r="F22" s="52"/>
      <c r="G22" s="47">
        <v>0</v>
      </c>
      <c r="H22" s="47">
        <v>0</v>
      </c>
      <c r="I22" s="41"/>
    </row>
    <row r="23" spans="1:9">
      <c r="A23" s="35"/>
      <c r="B23" s="48"/>
      <c r="C23" s="55"/>
      <c r="D23" s="53" t="s">
        <v>38</v>
      </c>
      <c r="E23" s="54" t="s">
        <v>86</v>
      </c>
      <c r="F23" s="52"/>
      <c r="G23" s="47"/>
      <c r="H23" s="47"/>
      <c r="I23" s="41"/>
    </row>
    <row r="24" spans="1:9">
      <c r="A24" s="35"/>
      <c r="B24" s="48"/>
      <c r="C24" s="55"/>
      <c r="D24" s="53" t="s">
        <v>38</v>
      </c>
      <c r="E24" s="54" t="s">
        <v>87</v>
      </c>
      <c r="F24" s="52"/>
      <c r="G24" s="47">
        <f>'[1]Centro 09'!M29</f>
        <v>0</v>
      </c>
      <c r="H24" s="47">
        <f>'[1]Centro 09'!V29</f>
        <v>0</v>
      </c>
      <c r="I24" s="41"/>
    </row>
    <row r="25" spans="1:9">
      <c r="A25" s="35"/>
      <c r="B25" s="48"/>
      <c r="C25" s="49">
        <v>4</v>
      </c>
      <c r="D25" s="50" t="s">
        <v>88</v>
      </c>
      <c r="E25" s="51"/>
      <c r="F25" s="52"/>
      <c r="G25" s="47"/>
      <c r="H25" s="47"/>
      <c r="I25" s="41"/>
    </row>
    <row r="26" spans="1:9">
      <c r="A26" s="35"/>
      <c r="B26" s="48"/>
      <c r="C26" s="49">
        <v>5</v>
      </c>
      <c r="D26" s="50" t="s">
        <v>89</v>
      </c>
      <c r="E26" s="51"/>
      <c r="F26" s="52"/>
      <c r="G26" s="47"/>
      <c r="H26" s="47"/>
      <c r="I26" s="41"/>
    </row>
    <row r="27" spans="1:9">
      <c r="A27" s="35"/>
      <c r="B27" s="56" t="s">
        <v>59</v>
      </c>
      <c r="C27" s="356" t="s">
        <v>90</v>
      </c>
      <c r="D27" s="357"/>
      <c r="E27" s="358"/>
      <c r="F27" s="52"/>
      <c r="G27" s="47">
        <f>G28+G31+G32+G33</f>
        <v>138347971</v>
      </c>
      <c r="H27" s="47">
        <f>H28+H31+H32+H33</f>
        <v>135525121</v>
      </c>
      <c r="I27" s="41"/>
    </row>
    <row r="28" spans="1:9">
      <c r="A28" s="35"/>
      <c r="B28" s="48"/>
      <c r="C28" s="49">
        <v>1</v>
      </c>
      <c r="D28" s="50" t="s">
        <v>91</v>
      </c>
      <c r="E28" s="57"/>
      <c r="F28" s="52"/>
      <c r="G28" s="47">
        <f>G29+G30</f>
        <v>5714055</v>
      </c>
      <c r="H28" s="47">
        <f>H29+H30</f>
        <v>11428341</v>
      </c>
      <c r="I28" s="41"/>
    </row>
    <row r="29" spans="1:9">
      <c r="A29" s="35"/>
      <c r="B29" s="48"/>
      <c r="C29" s="55"/>
      <c r="D29" s="53" t="s">
        <v>38</v>
      </c>
      <c r="E29" s="54" t="s">
        <v>92</v>
      </c>
      <c r="F29" s="52"/>
      <c r="G29" s="47">
        <v>5714055</v>
      </c>
      <c r="H29" s="47">
        <v>11428341</v>
      </c>
      <c r="I29" s="41"/>
    </row>
    <row r="30" spans="1:9">
      <c r="A30" s="35"/>
      <c r="B30" s="48"/>
      <c r="C30" s="55"/>
      <c r="D30" s="53" t="s">
        <v>38</v>
      </c>
      <c r="E30" s="54" t="s">
        <v>93</v>
      </c>
      <c r="F30" s="52"/>
      <c r="G30" s="47"/>
      <c r="H30" s="47"/>
      <c r="I30" s="41"/>
    </row>
    <row r="31" spans="1:9">
      <c r="A31" s="35"/>
      <c r="B31" s="48"/>
      <c r="C31" s="49">
        <v>2</v>
      </c>
      <c r="D31" s="50" t="s">
        <v>94</v>
      </c>
      <c r="E31" s="51"/>
      <c r="F31" s="52"/>
      <c r="G31" s="47">
        <v>132633916</v>
      </c>
      <c r="H31" s="47">
        <v>124096780</v>
      </c>
      <c r="I31" s="41"/>
    </row>
    <row r="32" spans="1:9">
      <c r="A32" s="35"/>
      <c r="B32" s="48"/>
      <c r="C32" s="49">
        <v>3</v>
      </c>
      <c r="D32" s="50" t="s">
        <v>88</v>
      </c>
      <c r="E32" s="51"/>
      <c r="F32" s="52"/>
      <c r="G32" s="47"/>
      <c r="H32" s="47"/>
      <c r="I32" s="41"/>
    </row>
    <row r="33" spans="1:9">
      <c r="A33" s="35"/>
      <c r="B33" s="48"/>
      <c r="C33" s="49">
        <v>4</v>
      </c>
      <c r="D33" s="50" t="s">
        <v>95</v>
      </c>
      <c r="E33" s="51"/>
      <c r="F33" s="52"/>
      <c r="G33" s="47"/>
      <c r="H33" s="47"/>
      <c r="I33" s="41"/>
    </row>
    <row r="34" spans="1:9">
      <c r="A34" s="35"/>
      <c r="B34" s="48"/>
      <c r="C34" s="356" t="s">
        <v>96</v>
      </c>
      <c r="D34" s="357"/>
      <c r="E34" s="358"/>
      <c r="F34" s="52"/>
      <c r="G34" s="47">
        <f>G9+G27</f>
        <v>151298714</v>
      </c>
      <c r="H34" s="47">
        <f>H9+H27</f>
        <v>146820359</v>
      </c>
      <c r="I34" s="41"/>
    </row>
    <row r="35" spans="1:9">
      <c r="A35" s="35"/>
      <c r="B35" s="56" t="s">
        <v>97</v>
      </c>
      <c r="C35" s="356" t="s">
        <v>98</v>
      </c>
      <c r="D35" s="357"/>
      <c r="E35" s="358"/>
      <c r="F35" s="52"/>
      <c r="G35" s="47">
        <f>G36+G37+G38+G39+G40+G41+G42+G43+G44+G45</f>
        <v>50619035</v>
      </c>
      <c r="H35" s="47">
        <f>H36+H37+H38+H39+H40+H41+H42+H43+H44+H45</f>
        <v>49589564</v>
      </c>
      <c r="I35" s="41"/>
    </row>
    <row r="36" spans="1:9">
      <c r="A36" s="35"/>
      <c r="B36" s="48"/>
      <c r="C36" s="49">
        <v>1</v>
      </c>
      <c r="D36" s="50" t="s">
        <v>99</v>
      </c>
      <c r="E36" s="51"/>
      <c r="F36" s="52"/>
      <c r="G36" s="47"/>
      <c r="H36" s="47"/>
      <c r="I36" s="41"/>
    </row>
    <row r="37" spans="1:9">
      <c r="A37" s="35"/>
      <c r="B37" s="48"/>
      <c r="C37" s="70">
        <v>2</v>
      </c>
      <c r="D37" s="50" t="s">
        <v>100</v>
      </c>
      <c r="E37" s="51"/>
      <c r="F37" s="52"/>
      <c r="G37" s="47"/>
      <c r="H37" s="47"/>
      <c r="I37" s="41"/>
    </row>
    <row r="38" spans="1:9">
      <c r="A38" s="35"/>
      <c r="B38" s="48"/>
      <c r="C38" s="49">
        <v>3</v>
      </c>
      <c r="D38" s="50" t="s">
        <v>101</v>
      </c>
      <c r="E38" s="51"/>
      <c r="F38" s="52"/>
      <c r="G38" s="47">
        <f>'[1]Centro 09'!M3</f>
        <v>10000000</v>
      </c>
      <c r="H38" s="47">
        <v>10000000</v>
      </c>
      <c r="I38" s="41"/>
    </row>
    <row r="39" spans="1:9">
      <c r="A39" s="35"/>
      <c r="B39" s="48"/>
      <c r="C39" s="70">
        <v>4</v>
      </c>
      <c r="D39" s="50" t="s">
        <v>102</v>
      </c>
      <c r="E39" s="51"/>
      <c r="F39" s="52"/>
      <c r="G39" s="47"/>
      <c r="H39" s="47"/>
      <c r="I39" s="41"/>
    </row>
    <row r="40" spans="1:9">
      <c r="A40" s="35"/>
      <c r="B40" s="48"/>
      <c r="C40" s="49">
        <v>5</v>
      </c>
      <c r="D40" s="50" t="s">
        <v>103</v>
      </c>
      <c r="E40" s="51"/>
      <c r="F40" s="52"/>
      <c r="G40" s="47"/>
      <c r="H40" s="47"/>
      <c r="I40" s="41"/>
    </row>
    <row r="41" spans="1:9">
      <c r="A41" s="35"/>
      <c r="B41" s="48"/>
      <c r="C41" s="70">
        <v>6</v>
      </c>
      <c r="D41" s="50" t="s">
        <v>104</v>
      </c>
      <c r="E41" s="51"/>
      <c r="F41" s="52"/>
      <c r="G41" s="47"/>
      <c r="H41" s="47"/>
      <c r="I41" s="41"/>
    </row>
    <row r="42" spans="1:9">
      <c r="A42" s="35"/>
      <c r="B42" s="48"/>
      <c r="C42" s="49">
        <v>7</v>
      </c>
      <c r="D42" s="50" t="s">
        <v>105</v>
      </c>
      <c r="E42" s="51"/>
      <c r="F42" s="52"/>
      <c r="G42" s="47">
        <f>'[1]Centro 09'!M4</f>
        <v>1292887</v>
      </c>
      <c r="H42" s="47">
        <v>1292887</v>
      </c>
      <c r="I42" s="41"/>
    </row>
    <row r="43" spans="1:9">
      <c r="A43" s="35"/>
      <c r="B43" s="48"/>
      <c r="C43" s="70">
        <v>8</v>
      </c>
      <c r="D43" s="50" t="s">
        <v>106</v>
      </c>
      <c r="E43" s="51"/>
      <c r="F43" s="52"/>
      <c r="G43" s="47">
        <f>'[1]Centro 09'!M5</f>
        <v>0</v>
      </c>
      <c r="H43" s="47">
        <f>'[1]Centro 09'!V5</f>
        <v>0</v>
      </c>
      <c r="I43" s="41"/>
    </row>
    <row r="44" spans="1:9">
      <c r="A44" s="35"/>
      <c r="B44" s="48"/>
      <c r="C44" s="49">
        <v>9</v>
      </c>
      <c r="D44" s="50" t="s">
        <v>107</v>
      </c>
      <c r="E44" s="51"/>
      <c r="F44" s="52"/>
      <c r="G44" s="47">
        <v>38296677</v>
      </c>
      <c r="H44" s="47">
        <v>38296677</v>
      </c>
      <c r="I44" s="41"/>
    </row>
    <row r="45" spans="1:9">
      <c r="A45" s="35"/>
      <c r="B45" s="48"/>
      <c r="C45" s="70">
        <v>10</v>
      </c>
      <c r="D45" s="50" t="s">
        <v>108</v>
      </c>
      <c r="E45" s="51"/>
      <c r="F45" s="52"/>
      <c r="G45" s="47">
        <v>1029471</v>
      </c>
      <c r="H45" s="47">
        <v>0</v>
      </c>
      <c r="I45" s="41"/>
    </row>
    <row r="46" spans="1:9">
      <c r="A46" s="35"/>
      <c r="B46" s="48"/>
      <c r="C46" s="356" t="s">
        <v>109</v>
      </c>
      <c r="D46" s="357"/>
      <c r="E46" s="358"/>
      <c r="F46" s="52"/>
      <c r="G46" s="47">
        <f>G34+G35</f>
        <v>201917749</v>
      </c>
      <c r="H46" s="47">
        <f>H34+H35</f>
        <v>196409923</v>
      </c>
      <c r="I46" s="41"/>
    </row>
    <row r="47" spans="1:9">
      <c r="A47" s="35"/>
      <c r="B47" s="58"/>
      <c r="C47" s="58"/>
      <c r="D47" s="71"/>
      <c r="E47" s="59"/>
      <c r="F47" s="59"/>
      <c r="G47" s="60"/>
      <c r="H47" s="60"/>
      <c r="I47" s="41"/>
    </row>
    <row r="48" spans="1:9">
      <c r="A48" s="35"/>
      <c r="B48" s="58"/>
      <c r="C48" s="58"/>
      <c r="D48" s="71"/>
      <c r="E48" s="59"/>
      <c r="F48" s="59"/>
      <c r="G48" s="60">
        <f>G46-Aktivet!G50</f>
        <v>0</v>
      </c>
      <c r="H48" s="60"/>
      <c r="I48" s="41"/>
    </row>
    <row r="49" spans="1:9">
      <c r="A49" s="35"/>
      <c r="B49" s="58"/>
      <c r="C49" s="58"/>
      <c r="D49" s="71"/>
      <c r="E49" s="59"/>
      <c r="F49" s="59"/>
      <c r="G49" s="60"/>
      <c r="H49" s="60"/>
      <c r="I49" s="41"/>
    </row>
    <row r="50" spans="1:9">
      <c r="A50" s="72"/>
      <c r="B50" s="73"/>
      <c r="C50" s="73"/>
      <c r="D50" s="74"/>
      <c r="E50" s="75"/>
      <c r="F50" s="75"/>
      <c r="G50" s="76"/>
      <c r="H50" s="76"/>
      <c r="I50" s="77"/>
    </row>
  </sheetData>
  <mergeCells count="9">
    <mergeCell ref="C34:E34"/>
    <mergeCell ref="C35:E35"/>
    <mergeCell ref="C46:E46"/>
    <mergeCell ref="B5:H5"/>
    <mergeCell ref="B7:B8"/>
    <mergeCell ref="C7:E8"/>
    <mergeCell ref="F7:F8"/>
    <mergeCell ref="C9:E9"/>
    <mergeCell ref="C27:E27"/>
  </mergeCells>
  <pageMargins left="0" right="0" top="0" bottom="0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51"/>
  <sheetViews>
    <sheetView workbookViewId="0">
      <selection activeCell="F43" sqref="F43"/>
    </sheetView>
  </sheetViews>
  <sheetFormatPr defaultRowHeight="15"/>
  <cols>
    <col min="1" max="1" width="2.85546875" customWidth="1"/>
    <col min="2" max="2" width="4.85546875" customWidth="1"/>
    <col min="5" max="5" width="40.5703125" customWidth="1"/>
    <col min="6" max="6" width="12" customWidth="1"/>
    <col min="7" max="7" width="12.5703125" customWidth="1"/>
    <col min="11" max="11" width="10.140625" bestFit="1" customWidth="1"/>
  </cols>
  <sheetData>
    <row r="2" spans="1:13">
      <c r="A2" s="2"/>
      <c r="B2" s="33"/>
      <c r="C2" s="33"/>
      <c r="D2" s="33"/>
      <c r="E2" s="3"/>
      <c r="F2" s="34"/>
      <c r="G2" s="34"/>
      <c r="H2" s="4"/>
    </row>
    <row r="3" spans="1:13">
      <c r="A3" s="20"/>
      <c r="B3" s="67"/>
      <c r="C3" s="67"/>
      <c r="D3" s="67"/>
      <c r="E3" s="21"/>
      <c r="F3" s="68"/>
      <c r="G3" s="68"/>
      <c r="H3" s="22"/>
    </row>
    <row r="4" spans="1:13" ht="18">
      <c r="A4" s="35"/>
      <c r="B4" s="63" t="s">
        <v>110</v>
      </c>
      <c r="C4" s="63"/>
      <c r="D4" s="64"/>
      <c r="E4" s="65"/>
      <c r="F4" s="59"/>
      <c r="G4" s="66" t="s">
        <v>28</v>
      </c>
      <c r="H4" s="41"/>
    </row>
    <row r="5" spans="1:13" ht="18">
      <c r="A5" s="35"/>
      <c r="B5" s="63"/>
      <c r="C5" s="63"/>
      <c r="D5" s="64"/>
      <c r="E5" s="65"/>
      <c r="F5" s="66"/>
      <c r="G5" s="60"/>
      <c r="H5" s="41"/>
    </row>
    <row r="6" spans="1:13" ht="18">
      <c r="A6" s="35"/>
      <c r="B6" s="379" t="s">
        <v>609</v>
      </c>
      <c r="C6" s="379"/>
      <c r="D6" s="379"/>
      <c r="E6" s="379"/>
      <c r="F6" s="379"/>
      <c r="G6" s="379"/>
      <c r="H6" s="41"/>
    </row>
    <row r="7" spans="1:13">
      <c r="A7" s="35"/>
      <c r="B7" s="380" t="s">
        <v>111</v>
      </c>
      <c r="C7" s="380"/>
      <c r="D7" s="380"/>
      <c r="E7" s="380"/>
      <c r="F7" s="380"/>
      <c r="G7" s="380"/>
      <c r="H7" s="41"/>
    </row>
    <row r="8" spans="1:13">
      <c r="A8" s="20"/>
      <c r="B8" s="67"/>
      <c r="C8" s="67"/>
      <c r="D8" s="67"/>
      <c r="E8" s="21"/>
      <c r="F8" s="68"/>
      <c r="G8" s="68"/>
      <c r="H8" s="22"/>
    </row>
    <row r="9" spans="1:13">
      <c r="A9" s="35"/>
      <c r="B9" s="381" t="s">
        <v>29</v>
      </c>
      <c r="C9" s="383" t="s">
        <v>112</v>
      </c>
      <c r="D9" s="384"/>
      <c r="E9" s="385"/>
      <c r="F9" s="78" t="s">
        <v>32</v>
      </c>
      <c r="G9" s="78" t="s">
        <v>32</v>
      </c>
      <c r="H9" s="41"/>
    </row>
    <row r="10" spans="1:13">
      <c r="A10" s="35"/>
      <c r="B10" s="382"/>
      <c r="C10" s="386"/>
      <c r="D10" s="387"/>
      <c r="E10" s="388"/>
      <c r="F10" s="79" t="s">
        <v>33</v>
      </c>
      <c r="G10" s="80" t="s">
        <v>34</v>
      </c>
      <c r="H10" s="41"/>
    </row>
    <row r="11" spans="1:13">
      <c r="A11" s="35"/>
      <c r="B11" s="48">
        <v>1</v>
      </c>
      <c r="C11" s="370" t="s">
        <v>113</v>
      </c>
      <c r="D11" s="371"/>
      <c r="E11" s="372"/>
      <c r="F11" s="81">
        <v>20893035</v>
      </c>
      <c r="G11" s="81">
        <v>22674225</v>
      </c>
      <c r="H11" s="41"/>
    </row>
    <row r="12" spans="1:13">
      <c r="A12" s="35"/>
      <c r="B12" s="48">
        <v>2</v>
      </c>
      <c r="C12" s="370" t="s">
        <v>114</v>
      </c>
      <c r="D12" s="371"/>
      <c r="E12" s="372"/>
      <c r="F12" s="81">
        <v>0</v>
      </c>
      <c r="G12" s="81">
        <v>0</v>
      </c>
      <c r="H12" s="41"/>
    </row>
    <row r="13" spans="1:13">
      <c r="A13" s="35"/>
      <c r="B13" s="82">
        <v>3</v>
      </c>
      <c r="C13" s="370" t="s">
        <v>115</v>
      </c>
      <c r="D13" s="371"/>
      <c r="E13" s="372"/>
      <c r="F13" s="83">
        <v>55728</v>
      </c>
      <c r="G13" s="83">
        <v>-3427837</v>
      </c>
      <c r="H13" s="41"/>
    </row>
    <row r="14" spans="1:13">
      <c r="A14" s="35"/>
      <c r="B14" s="82">
        <v>4</v>
      </c>
      <c r="C14" s="370" t="s">
        <v>116</v>
      </c>
      <c r="D14" s="371"/>
      <c r="E14" s="372"/>
      <c r="F14" s="83">
        <v>7278163</v>
      </c>
      <c r="G14" s="83">
        <v>8752595</v>
      </c>
      <c r="H14" s="41"/>
    </row>
    <row r="15" spans="1:13">
      <c r="A15" s="35"/>
      <c r="B15" s="82">
        <v>5</v>
      </c>
      <c r="C15" s="370" t="s">
        <v>117</v>
      </c>
      <c r="D15" s="371"/>
      <c r="E15" s="372"/>
      <c r="F15" s="83">
        <f>F16+F17</f>
        <v>7003080</v>
      </c>
      <c r="G15" s="83">
        <v>3247028</v>
      </c>
      <c r="H15" s="41"/>
    </row>
    <row r="16" spans="1:13">
      <c r="A16" s="35"/>
      <c r="B16" s="82"/>
      <c r="C16" s="84"/>
      <c r="D16" s="376" t="s">
        <v>118</v>
      </c>
      <c r="E16" s="377"/>
      <c r="F16" s="83">
        <v>6111000</v>
      </c>
      <c r="G16" s="83">
        <v>2812000</v>
      </c>
      <c r="H16" s="41"/>
      <c r="M16" s="336"/>
    </row>
    <row r="17" spans="1:13">
      <c r="A17" s="35"/>
      <c r="B17" s="82"/>
      <c r="C17" s="84"/>
      <c r="D17" s="376" t="s">
        <v>119</v>
      </c>
      <c r="E17" s="377"/>
      <c r="F17" s="83">
        <v>892080</v>
      </c>
      <c r="G17" s="83">
        <v>435028</v>
      </c>
      <c r="H17" s="41"/>
      <c r="M17" s="336"/>
    </row>
    <row r="18" spans="1:13">
      <c r="A18" s="35"/>
      <c r="B18" s="48">
        <v>6</v>
      </c>
      <c r="C18" s="370" t="s">
        <v>120</v>
      </c>
      <c r="D18" s="371"/>
      <c r="E18" s="372"/>
      <c r="F18" s="81">
        <v>764232</v>
      </c>
      <c r="G18" s="81">
        <v>864398</v>
      </c>
      <c r="H18" s="41"/>
    </row>
    <row r="19" spans="1:13">
      <c r="A19" s="35"/>
      <c r="B19" s="48">
        <v>7</v>
      </c>
      <c r="C19" s="370" t="s">
        <v>121</v>
      </c>
      <c r="D19" s="371"/>
      <c r="E19" s="372"/>
      <c r="F19" s="81">
        <v>4842102</v>
      </c>
      <c r="G19" s="81">
        <v>4057849</v>
      </c>
      <c r="H19" s="41"/>
    </row>
    <row r="20" spans="1:13">
      <c r="A20" s="35"/>
      <c r="B20" s="48">
        <v>8</v>
      </c>
      <c r="C20" s="356" t="s">
        <v>122</v>
      </c>
      <c r="D20" s="357"/>
      <c r="E20" s="358"/>
      <c r="F20" s="81">
        <f>F14+F15+F18+F19</f>
        <v>19887577</v>
      </c>
      <c r="G20" s="81">
        <f>G14+G15+G18+G19</f>
        <v>16921870</v>
      </c>
      <c r="H20" s="41"/>
    </row>
    <row r="21" spans="1:13">
      <c r="A21" s="35"/>
      <c r="B21" s="48">
        <v>9</v>
      </c>
      <c r="C21" s="373" t="s">
        <v>123</v>
      </c>
      <c r="D21" s="374"/>
      <c r="E21" s="375"/>
      <c r="F21" s="81">
        <f>(F11+F13)-F20</f>
        <v>1061186</v>
      </c>
      <c r="G21" s="81">
        <f>(G11+G12+G13)-G20</f>
        <v>2324518</v>
      </c>
      <c r="H21" s="41"/>
    </row>
    <row r="22" spans="1:13">
      <c r="A22" s="35"/>
      <c r="B22" s="48">
        <v>10</v>
      </c>
      <c r="C22" s="370" t="s">
        <v>124</v>
      </c>
      <c r="D22" s="371"/>
      <c r="E22" s="372"/>
      <c r="F22" s="81">
        <v>0</v>
      </c>
      <c r="G22" s="81">
        <v>0</v>
      </c>
      <c r="H22" s="41"/>
    </row>
    <row r="23" spans="1:13">
      <c r="A23" s="35"/>
      <c r="B23" s="48">
        <v>11</v>
      </c>
      <c r="C23" s="370" t="s">
        <v>125</v>
      </c>
      <c r="D23" s="371"/>
      <c r="E23" s="372"/>
      <c r="F23" s="81">
        <v>0</v>
      </c>
      <c r="G23" s="81">
        <v>0</v>
      </c>
      <c r="H23" s="41"/>
      <c r="K23" s="336"/>
    </row>
    <row r="24" spans="1:13">
      <c r="A24" s="35"/>
      <c r="B24" s="48">
        <v>12</v>
      </c>
      <c r="C24" s="378" t="s">
        <v>126</v>
      </c>
      <c r="D24" s="371"/>
      <c r="E24" s="372"/>
      <c r="F24" s="81">
        <f>F25+F26+F27+F28</f>
        <v>82671</v>
      </c>
      <c r="G24" s="81">
        <f>G25+G26+G27+G28</f>
        <v>-1591140</v>
      </c>
      <c r="H24" s="41"/>
    </row>
    <row r="25" spans="1:13">
      <c r="A25" s="35"/>
      <c r="B25" s="48"/>
      <c r="C25" s="85">
        <v>121</v>
      </c>
      <c r="D25" s="376" t="s">
        <v>127</v>
      </c>
      <c r="E25" s="377"/>
      <c r="F25" s="81"/>
      <c r="G25" s="81"/>
      <c r="H25" s="41"/>
    </row>
    <row r="26" spans="1:13">
      <c r="A26" s="35"/>
      <c r="B26" s="48"/>
      <c r="C26" s="84">
        <v>122</v>
      </c>
      <c r="D26" s="376" t="s">
        <v>128</v>
      </c>
      <c r="E26" s="377"/>
      <c r="F26" s="81">
        <v>-883075</v>
      </c>
      <c r="G26" s="81">
        <v>-1508908</v>
      </c>
      <c r="H26" s="41"/>
    </row>
    <row r="27" spans="1:13">
      <c r="A27" s="35"/>
      <c r="B27" s="48"/>
      <c r="C27" s="84">
        <v>123</v>
      </c>
      <c r="D27" s="376" t="s">
        <v>129</v>
      </c>
      <c r="E27" s="377"/>
      <c r="F27" s="81">
        <f>'[1]Centro 09'!J54-'[1]Centro 09'!O48</f>
        <v>0</v>
      </c>
      <c r="G27" s="81">
        <v>0</v>
      </c>
      <c r="H27" s="41"/>
    </row>
    <row r="28" spans="1:13">
      <c r="A28" s="35"/>
      <c r="B28" s="48"/>
      <c r="C28" s="84">
        <v>124</v>
      </c>
      <c r="D28" s="376" t="s">
        <v>130</v>
      </c>
      <c r="E28" s="377"/>
      <c r="F28" s="81">
        <v>965746</v>
      </c>
      <c r="G28" s="81">
        <v>-82232</v>
      </c>
      <c r="H28" s="41"/>
    </row>
    <row r="29" spans="1:13">
      <c r="A29" s="35"/>
      <c r="B29" s="48">
        <v>13</v>
      </c>
      <c r="C29" s="373" t="s">
        <v>131</v>
      </c>
      <c r="D29" s="374"/>
      <c r="E29" s="375"/>
      <c r="F29" s="81">
        <f>F22+F23+F24</f>
        <v>82671</v>
      </c>
      <c r="G29" s="81">
        <f>G22+G23+G24</f>
        <v>-1591140</v>
      </c>
      <c r="H29" s="41"/>
    </row>
    <row r="30" spans="1:13">
      <c r="A30" s="35"/>
      <c r="B30" s="48">
        <v>14</v>
      </c>
      <c r="C30" s="373" t="s">
        <v>132</v>
      </c>
      <c r="D30" s="374"/>
      <c r="E30" s="375"/>
      <c r="F30" s="81">
        <f>F21+F29</f>
        <v>1143857</v>
      </c>
      <c r="G30" s="81">
        <f>G21+G29</f>
        <v>733378</v>
      </c>
      <c r="H30" s="41"/>
    </row>
    <row r="31" spans="1:13">
      <c r="A31" s="35"/>
      <c r="B31" s="48">
        <v>15</v>
      </c>
      <c r="C31" s="370" t="s">
        <v>133</v>
      </c>
      <c r="D31" s="371"/>
      <c r="E31" s="372"/>
      <c r="F31" s="81">
        <v>114386</v>
      </c>
      <c r="G31" s="81">
        <v>73338</v>
      </c>
      <c r="H31" s="41"/>
    </row>
    <row r="32" spans="1:13">
      <c r="A32" s="35"/>
      <c r="B32" s="48">
        <v>16</v>
      </c>
      <c r="C32" s="373" t="s">
        <v>134</v>
      </c>
      <c r="D32" s="374"/>
      <c r="E32" s="375"/>
      <c r="F32" s="81">
        <f>F30-F31</f>
        <v>1029471</v>
      </c>
      <c r="G32" s="81">
        <f>G30-G31</f>
        <v>660040</v>
      </c>
      <c r="H32" s="41"/>
    </row>
    <row r="33" spans="1:8">
      <c r="A33" s="35"/>
      <c r="B33" s="48">
        <v>17</v>
      </c>
      <c r="C33" s="370" t="s">
        <v>135</v>
      </c>
      <c r="D33" s="371"/>
      <c r="E33" s="372"/>
      <c r="F33" s="81">
        <v>0</v>
      </c>
      <c r="G33" s="81">
        <v>0</v>
      </c>
      <c r="H33" s="41"/>
    </row>
    <row r="34" spans="1:8">
      <c r="A34" s="35"/>
      <c r="B34" s="58"/>
      <c r="C34" s="58"/>
      <c r="D34" s="58"/>
      <c r="E34" s="59"/>
      <c r="F34" s="60"/>
      <c r="G34" s="60"/>
      <c r="H34" s="41"/>
    </row>
    <row r="35" spans="1:8">
      <c r="A35" s="35"/>
      <c r="B35" s="58"/>
      <c r="C35" s="58"/>
      <c r="D35" s="58"/>
      <c r="E35" s="59"/>
      <c r="F35" s="60"/>
      <c r="G35" s="60"/>
      <c r="H35" s="41"/>
    </row>
    <row r="36" spans="1:8">
      <c r="A36" s="35"/>
      <c r="B36" s="58"/>
      <c r="C36" s="58"/>
      <c r="D36" s="58"/>
      <c r="E36" s="59"/>
      <c r="F36" s="60"/>
      <c r="G36" s="60"/>
      <c r="H36" s="41"/>
    </row>
    <row r="37" spans="1:8">
      <c r="A37" s="35"/>
      <c r="B37" s="58"/>
      <c r="C37" s="59"/>
      <c r="D37" s="59"/>
      <c r="E37" s="52" t="s">
        <v>132</v>
      </c>
      <c r="F37" s="47">
        <f>F30</f>
        <v>1143857</v>
      </c>
      <c r="G37" s="59"/>
      <c r="H37" s="41"/>
    </row>
    <row r="38" spans="1:8">
      <c r="A38" s="35"/>
      <c r="B38" s="58"/>
      <c r="C38" s="58"/>
      <c r="D38" s="59"/>
      <c r="E38" s="86" t="s">
        <v>136</v>
      </c>
      <c r="F38" s="47">
        <v>0</v>
      </c>
      <c r="G38" s="60"/>
      <c r="H38" s="41"/>
    </row>
    <row r="39" spans="1:8">
      <c r="A39" s="35"/>
      <c r="B39" s="58"/>
      <c r="C39" s="58"/>
      <c r="D39" s="58"/>
      <c r="E39" s="52" t="s">
        <v>137</v>
      </c>
      <c r="F39" s="47">
        <f>F37+F38</f>
        <v>1143857</v>
      </c>
      <c r="G39" s="60"/>
      <c r="H39" s="41"/>
    </row>
    <row r="40" spans="1:8">
      <c r="A40" s="35"/>
      <c r="B40" s="58"/>
      <c r="C40" s="58"/>
      <c r="D40" s="58"/>
      <c r="E40" s="52" t="s">
        <v>138</v>
      </c>
      <c r="F40" s="47">
        <f>F39*10%</f>
        <v>114385.70000000001</v>
      </c>
      <c r="G40" s="60"/>
      <c r="H40" s="41"/>
    </row>
    <row r="41" spans="1:8">
      <c r="A41" s="35"/>
      <c r="B41" s="58"/>
      <c r="C41" s="58"/>
      <c r="D41" s="58"/>
      <c r="E41" s="52" t="s">
        <v>134</v>
      </c>
      <c r="F41" s="47">
        <f>F37-F40</f>
        <v>1029471.3</v>
      </c>
      <c r="G41" s="60"/>
      <c r="H41" s="41"/>
    </row>
    <row r="42" spans="1:8">
      <c r="A42" s="35"/>
      <c r="B42" s="58"/>
      <c r="C42" s="58"/>
      <c r="D42" s="58"/>
      <c r="E42" s="59"/>
      <c r="F42" s="60"/>
      <c r="G42" s="60"/>
      <c r="H42" s="41"/>
    </row>
    <row r="43" spans="1:8">
      <c r="A43" s="35"/>
      <c r="B43" s="58"/>
      <c r="C43" s="58"/>
      <c r="D43" s="58"/>
      <c r="E43" s="58"/>
      <c r="F43" s="60"/>
      <c r="G43" s="60"/>
      <c r="H43" s="41"/>
    </row>
    <row r="44" spans="1:8">
      <c r="A44" s="20"/>
      <c r="B44" s="67"/>
      <c r="C44" s="67"/>
      <c r="D44" s="67"/>
      <c r="E44" s="21"/>
      <c r="F44" s="68"/>
      <c r="G44" s="68"/>
      <c r="H44" s="22"/>
    </row>
    <row r="45" spans="1:8">
      <c r="A45" s="20"/>
      <c r="B45" s="67"/>
      <c r="C45" s="67"/>
      <c r="D45" s="67"/>
      <c r="E45" s="21"/>
      <c r="F45" s="68"/>
      <c r="G45" s="68"/>
      <c r="H45" s="22"/>
    </row>
    <row r="46" spans="1:8">
      <c r="A46" s="20"/>
      <c r="B46" s="67"/>
      <c r="C46" s="67"/>
      <c r="D46" s="67"/>
      <c r="E46" s="21"/>
      <c r="F46" s="68"/>
      <c r="G46" s="68"/>
      <c r="H46" s="22"/>
    </row>
    <row r="47" spans="1:8">
      <c r="A47" s="20"/>
      <c r="B47" s="67"/>
      <c r="C47" s="67"/>
      <c r="D47" s="67"/>
      <c r="E47" s="21"/>
      <c r="F47" s="68"/>
      <c r="G47" s="68"/>
      <c r="H47" s="22"/>
    </row>
    <row r="48" spans="1:8">
      <c r="A48" s="20"/>
      <c r="B48" s="67"/>
      <c r="C48" s="67"/>
      <c r="D48" s="67"/>
      <c r="E48" s="21"/>
      <c r="F48" s="68"/>
      <c r="G48" s="68"/>
      <c r="H48" s="22"/>
    </row>
    <row r="49" spans="1:8">
      <c r="A49" s="20"/>
      <c r="B49" s="67"/>
      <c r="C49" s="67"/>
      <c r="D49" s="67"/>
      <c r="E49" s="21"/>
      <c r="F49" s="68"/>
      <c r="G49" s="68"/>
      <c r="H49" s="22"/>
    </row>
    <row r="50" spans="1:8">
      <c r="A50" s="20"/>
      <c r="B50" s="67"/>
      <c r="C50" s="67"/>
      <c r="D50" s="67"/>
      <c r="E50" s="21"/>
      <c r="F50" s="68"/>
      <c r="G50" s="68"/>
      <c r="H50" s="22"/>
    </row>
    <row r="51" spans="1:8">
      <c r="A51" s="28"/>
      <c r="B51" s="61"/>
      <c r="C51" s="61"/>
      <c r="D51" s="61"/>
      <c r="E51" s="29"/>
      <c r="F51" s="62"/>
      <c r="G51" s="62"/>
      <c r="H51" s="30"/>
    </row>
  </sheetData>
  <mergeCells count="27">
    <mergeCell ref="C12:E12"/>
    <mergeCell ref="B6:G6"/>
    <mergeCell ref="B7:G7"/>
    <mergeCell ref="B9:B10"/>
    <mergeCell ref="C9:E10"/>
    <mergeCell ref="C11:E11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1:E31"/>
    <mergeCell ref="C32:E32"/>
    <mergeCell ref="C33:E33"/>
    <mergeCell ref="D25:E25"/>
    <mergeCell ref="D26:E26"/>
    <mergeCell ref="D27:E27"/>
    <mergeCell ref="D28:E28"/>
    <mergeCell ref="C29:E29"/>
    <mergeCell ref="C30:E30"/>
  </mergeCells>
  <pageMargins left="0" right="0" top="0" bottom="0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activeCell="E24" sqref="E24"/>
    </sheetView>
  </sheetViews>
  <sheetFormatPr defaultRowHeight="15"/>
  <cols>
    <col min="1" max="1" width="3.7109375" customWidth="1"/>
    <col min="2" max="2" width="5.7109375" customWidth="1"/>
    <col min="5" max="5" width="39.28515625" customWidth="1"/>
    <col min="6" max="6" width="12.5703125" customWidth="1"/>
    <col min="7" max="7" width="12.85546875" customWidth="1"/>
    <col min="10" max="10" width="11.140625" bestFit="1" customWidth="1"/>
  </cols>
  <sheetData>
    <row r="2" spans="1:8">
      <c r="A2" s="2"/>
      <c r="B2" s="33"/>
      <c r="C2" s="33"/>
      <c r="D2" s="33"/>
      <c r="E2" s="3"/>
      <c r="F2" s="34"/>
      <c r="G2" s="34"/>
      <c r="H2" s="4"/>
    </row>
    <row r="3" spans="1:8">
      <c r="A3" s="20"/>
      <c r="B3" s="67"/>
      <c r="C3" s="67"/>
      <c r="D3" s="67"/>
      <c r="E3" s="21"/>
      <c r="F3" s="68"/>
      <c r="G3" s="68"/>
      <c r="H3" s="22"/>
    </row>
    <row r="4" spans="1:8" ht="18">
      <c r="A4" s="35"/>
      <c r="B4" s="63" t="s">
        <v>110</v>
      </c>
      <c r="C4" s="63"/>
      <c r="D4" s="64"/>
      <c r="E4" s="65"/>
      <c r="F4" s="59"/>
      <c r="G4" s="66" t="s">
        <v>28</v>
      </c>
      <c r="H4" s="41"/>
    </row>
    <row r="5" spans="1:8" ht="18">
      <c r="A5" s="35"/>
      <c r="B5" s="63"/>
      <c r="C5" s="63"/>
      <c r="D5" s="64"/>
      <c r="E5" s="65"/>
      <c r="F5" s="87"/>
      <c r="G5" s="88"/>
      <c r="H5" s="41"/>
    </row>
    <row r="6" spans="1:8" ht="18">
      <c r="A6" s="35"/>
      <c r="B6" s="63"/>
      <c r="C6" s="63"/>
      <c r="D6" s="64"/>
      <c r="E6" s="65"/>
      <c r="F6" s="66"/>
      <c r="G6" s="60"/>
      <c r="H6" s="41"/>
    </row>
    <row r="7" spans="1:8" ht="18">
      <c r="A7" s="35"/>
      <c r="B7" s="379" t="s">
        <v>610</v>
      </c>
      <c r="C7" s="379"/>
      <c r="D7" s="379"/>
      <c r="E7" s="379"/>
      <c r="F7" s="379"/>
      <c r="G7" s="379"/>
      <c r="H7" s="41"/>
    </row>
    <row r="8" spans="1:8">
      <c r="A8" s="20"/>
      <c r="B8" s="67"/>
      <c r="C8" s="67"/>
      <c r="D8" s="67"/>
      <c r="E8" s="21"/>
      <c r="F8" s="68"/>
      <c r="G8" s="68"/>
      <c r="H8" s="22"/>
    </row>
    <row r="9" spans="1:8">
      <c r="A9" s="35"/>
      <c r="B9" s="360" t="s">
        <v>29</v>
      </c>
      <c r="C9" s="383" t="s">
        <v>139</v>
      </c>
      <c r="D9" s="384"/>
      <c r="E9" s="385"/>
      <c r="F9" s="42" t="s">
        <v>32</v>
      </c>
      <c r="G9" s="42" t="s">
        <v>32</v>
      </c>
      <c r="H9" s="41"/>
    </row>
    <row r="10" spans="1:8">
      <c r="A10" s="35"/>
      <c r="B10" s="361"/>
      <c r="C10" s="386"/>
      <c r="D10" s="387"/>
      <c r="E10" s="388"/>
      <c r="F10" s="43" t="s">
        <v>33</v>
      </c>
      <c r="G10" s="44" t="s">
        <v>34</v>
      </c>
      <c r="H10" s="41"/>
    </row>
    <row r="11" spans="1:8">
      <c r="A11" s="35"/>
      <c r="B11" s="48"/>
      <c r="C11" s="89" t="s">
        <v>140</v>
      </c>
      <c r="D11" s="90"/>
      <c r="E11" s="57"/>
      <c r="F11" s="47">
        <f>F12+F18+F20+F21+F25+F26+F14</f>
        <v>11556860</v>
      </c>
      <c r="G11" s="47">
        <f>G12+G18+G20+G21+G25+G26</f>
        <v>121280289</v>
      </c>
      <c r="H11" s="41"/>
    </row>
    <row r="12" spans="1:8">
      <c r="A12" s="35"/>
      <c r="B12" s="48"/>
      <c r="C12" s="89"/>
      <c r="D12" s="51" t="s">
        <v>141</v>
      </c>
      <c r="E12" s="51"/>
      <c r="F12" s="47">
        <v>1143857</v>
      </c>
      <c r="G12" s="47">
        <v>733378</v>
      </c>
      <c r="H12" s="41"/>
    </row>
    <row r="13" spans="1:8">
      <c r="A13" s="35"/>
      <c r="B13" s="48"/>
      <c r="C13" s="91"/>
      <c r="D13" s="77" t="s">
        <v>142</v>
      </c>
      <c r="E13" s="59"/>
      <c r="F13" s="47"/>
      <c r="G13" s="47">
        <f>G14+G15+G16</f>
        <v>0</v>
      </c>
      <c r="H13" s="41"/>
    </row>
    <row r="14" spans="1:8">
      <c r="A14" s="35"/>
      <c r="B14" s="48"/>
      <c r="C14" s="89"/>
      <c r="D14" s="90"/>
      <c r="E14" s="92" t="s">
        <v>143</v>
      </c>
      <c r="F14" s="47">
        <v>764232</v>
      </c>
      <c r="G14" s="47"/>
      <c r="H14" s="41"/>
    </row>
    <row r="15" spans="1:8">
      <c r="A15" s="35"/>
      <c r="B15" s="48"/>
      <c r="C15" s="89"/>
      <c r="D15" s="90"/>
      <c r="E15" s="92" t="s">
        <v>144</v>
      </c>
      <c r="F15" s="47"/>
      <c r="G15" s="47">
        <f>[1]Rezultati!G25</f>
        <v>0</v>
      </c>
      <c r="H15" s="41"/>
    </row>
    <row r="16" spans="1:8">
      <c r="A16" s="35"/>
      <c r="B16" s="48"/>
      <c r="C16" s="89"/>
      <c r="D16" s="90"/>
      <c r="E16" s="92" t="s">
        <v>145</v>
      </c>
      <c r="F16" s="47"/>
      <c r="G16" s="47"/>
      <c r="H16" s="41"/>
    </row>
    <row r="17" spans="1:8">
      <c r="A17" s="35"/>
      <c r="B17" s="48"/>
      <c r="C17" s="89"/>
      <c r="D17" s="90"/>
      <c r="E17" s="92" t="s">
        <v>146</v>
      </c>
      <c r="F17" s="47"/>
      <c r="G17" s="47"/>
      <c r="H17" s="41"/>
    </row>
    <row r="18" spans="1:8">
      <c r="A18" s="35"/>
      <c r="B18" s="362"/>
      <c r="C18" s="383"/>
      <c r="D18" s="93" t="s">
        <v>147</v>
      </c>
      <c r="E18" s="59"/>
      <c r="F18" s="389">
        <v>5340530</v>
      </c>
      <c r="G18" s="391">
        <v>-23600772</v>
      </c>
      <c r="H18" s="41"/>
    </row>
    <row r="19" spans="1:8">
      <c r="A19" s="35"/>
      <c r="B19" s="365"/>
      <c r="C19" s="386"/>
      <c r="D19" s="41" t="s">
        <v>148</v>
      </c>
      <c r="E19" s="59"/>
      <c r="F19" s="390"/>
      <c r="G19" s="392"/>
      <c r="H19" s="41"/>
    </row>
    <row r="20" spans="1:8">
      <c r="A20" s="35"/>
      <c r="B20" s="94"/>
      <c r="C20" s="89"/>
      <c r="D20" s="51" t="s">
        <v>149</v>
      </c>
      <c r="E20" s="51"/>
      <c r="F20" s="95">
        <v>-55728</v>
      </c>
      <c r="G20" s="96">
        <v>-1939298</v>
      </c>
      <c r="H20" s="41"/>
    </row>
    <row r="21" spans="1:8">
      <c r="A21" s="35"/>
      <c r="B21" s="360"/>
      <c r="C21" s="383"/>
      <c r="D21" s="93" t="s">
        <v>150</v>
      </c>
      <c r="E21" s="93"/>
      <c r="F21" s="389">
        <v>4478355</v>
      </c>
      <c r="G21" s="391">
        <v>146820359</v>
      </c>
      <c r="H21" s="41"/>
    </row>
    <row r="22" spans="1:8">
      <c r="A22" s="35"/>
      <c r="B22" s="361"/>
      <c r="C22" s="386"/>
      <c r="D22" s="77" t="s">
        <v>151</v>
      </c>
      <c r="E22" s="77"/>
      <c r="F22" s="390"/>
      <c r="G22" s="392"/>
      <c r="H22" s="41"/>
    </row>
    <row r="23" spans="1:8">
      <c r="A23" s="35"/>
      <c r="B23" s="48"/>
      <c r="C23" s="89"/>
      <c r="D23" s="51" t="s">
        <v>152</v>
      </c>
      <c r="E23" s="51"/>
      <c r="F23" s="97"/>
      <c r="G23" s="97"/>
      <c r="H23" s="41"/>
    </row>
    <row r="24" spans="1:8">
      <c r="A24" s="35"/>
      <c r="B24" s="48"/>
      <c r="C24" s="89"/>
      <c r="D24" s="51" t="s">
        <v>153</v>
      </c>
      <c r="E24" s="51"/>
      <c r="F24" s="47"/>
      <c r="G24" s="47"/>
      <c r="H24" s="41"/>
    </row>
    <row r="25" spans="1:8">
      <c r="A25" s="35"/>
      <c r="B25" s="48"/>
      <c r="C25" s="89"/>
      <c r="D25" s="51" t="s">
        <v>154</v>
      </c>
      <c r="E25" s="51"/>
      <c r="F25" s="69">
        <v>-114386</v>
      </c>
      <c r="G25" s="47">
        <v>-73338</v>
      </c>
      <c r="H25" s="41"/>
    </row>
    <row r="26" spans="1:8">
      <c r="A26" s="35"/>
      <c r="B26" s="48"/>
      <c r="C26" s="89"/>
      <c r="D26" s="54" t="s">
        <v>155</v>
      </c>
      <c r="E26" s="51"/>
      <c r="F26" s="69"/>
      <c r="G26" s="47">
        <v>-660040</v>
      </c>
      <c r="H26" s="41"/>
    </row>
    <row r="27" spans="1:8">
      <c r="A27" s="35"/>
      <c r="B27" s="48"/>
      <c r="C27" s="98" t="s">
        <v>156</v>
      </c>
      <c r="D27" s="90"/>
      <c r="E27" s="51"/>
      <c r="F27" s="47">
        <f>F29</f>
        <v>-6532421</v>
      </c>
      <c r="G27" s="47">
        <f>G29</f>
        <v>-43744970</v>
      </c>
      <c r="H27" s="41"/>
    </row>
    <row r="28" spans="1:8">
      <c r="A28" s="35"/>
      <c r="B28" s="48"/>
      <c r="C28" s="89"/>
      <c r="D28" s="51" t="s">
        <v>157</v>
      </c>
      <c r="E28" s="51"/>
      <c r="F28" s="47"/>
      <c r="G28" s="47"/>
      <c r="H28" s="41"/>
    </row>
    <row r="29" spans="1:8">
      <c r="A29" s="35"/>
      <c r="B29" s="48"/>
      <c r="C29" s="89"/>
      <c r="D29" s="51" t="s">
        <v>158</v>
      </c>
      <c r="E29" s="51"/>
      <c r="F29" s="47">
        <v>-6532421</v>
      </c>
      <c r="G29" s="47">
        <v>-43744970</v>
      </c>
      <c r="H29" s="41"/>
    </row>
    <row r="30" spans="1:8">
      <c r="A30" s="35"/>
      <c r="B30" s="48"/>
      <c r="C30" s="99"/>
      <c r="D30" s="51" t="s">
        <v>159</v>
      </c>
      <c r="E30" s="51"/>
      <c r="F30" s="47"/>
      <c r="G30" s="47"/>
      <c r="H30" s="41"/>
    </row>
    <row r="31" spans="1:8">
      <c r="A31" s="35"/>
      <c r="B31" s="48"/>
      <c r="C31" s="55"/>
      <c r="D31" s="51" t="s">
        <v>160</v>
      </c>
      <c r="E31" s="51"/>
      <c r="F31" s="47"/>
      <c r="G31" s="47"/>
      <c r="H31" s="41"/>
    </row>
    <row r="32" spans="1:8">
      <c r="A32" s="35"/>
      <c r="B32" s="48"/>
      <c r="C32" s="55"/>
      <c r="D32" s="51" t="s">
        <v>161</v>
      </c>
      <c r="E32" s="51"/>
      <c r="F32" s="47"/>
      <c r="G32" s="47"/>
      <c r="H32" s="41"/>
    </row>
    <row r="33" spans="1:10">
      <c r="A33" s="35"/>
      <c r="B33" s="48"/>
      <c r="C33" s="55"/>
      <c r="D33" s="54" t="s">
        <v>162</v>
      </c>
      <c r="E33" s="51"/>
      <c r="F33" s="47"/>
      <c r="G33" s="47"/>
      <c r="H33" s="41"/>
    </row>
    <row r="34" spans="1:10">
      <c r="A34" s="35"/>
      <c r="B34" s="48"/>
      <c r="C34" s="89" t="s">
        <v>163</v>
      </c>
      <c r="D34" s="100"/>
      <c r="E34" s="51"/>
      <c r="F34" s="47">
        <f>F35+F36</f>
        <v>-5000000</v>
      </c>
      <c r="G34" s="47">
        <f>G35+G36+G37+G38+G39</f>
        <v>-77248252</v>
      </c>
      <c r="H34" s="41"/>
    </row>
    <row r="35" spans="1:10">
      <c r="A35" s="35"/>
      <c r="B35" s="48"/>
      <c r="C35" s="55"/>
      <c r="D35" s="51" t="s">
        <v>164</v>
      </c>
      <c r="E35" s="51"/>
      <c r="F35" s="47">
        <v>0</v>
      </c>
      <c r="G35" s="47">
        <v>49589564</v>
      </c>
      <c r="H35" s="41"/>
    </row>
    <row r="36" spans="1:10">
      <c r="A36" s="35"/>
      <c r="B36" s="48"/>
      <c r="C36" s="55"/>
      <c r="D36" s="51" t="s">
        <v>865</v>
      </c>
      <c r="E36" s="51"/>
      <c r="F36" s="47">
        <v>-5000000</v>
      </c>
      <c r="G36" s="47">
        <v>-126837816</v>
      </c>
      <c r="H36" s="41"/>
      <c r="J36" s="336"/>
    </row>
    <row r="37" spans="1:10">
      <c r="A37" s="35"/>
      <c r="B37" s="48"/>
      <c r="C37" s="55"/>
      <c r="D37" s="51" t="s">
        <v>165</v>
      </c>
      <c r="E37" s="51"/>
      <c r="F37" s="47"/>
      <c r="G37" s="47"/>
      <c r="H37" s="41"/>
    </row>
    <row r="38" spans="1:10">
      <c r="A38" s="35"/>
      <c r="B38" s="48"/>
      <c r="C38" s="55"/>
      <c r="D38" s="51" t="s">
        <v>166</v>
      </c>
      <c r="E38" s="51"/>
      <c r="F38" s="47"/>
      <c r="G38" s="47"/>
      <c r="H38" s="41"/>
    </row>
    <row r="39" spans="1:10">
      <c r="A39" s="35"/>
      <c r="B39" s="48"/>
      <c r="C39" s="55"/>
      <c r="D39" s="54" t="s">
        <v>167</v>
      </c>
      <c r="E39" s="51"/>
      <c r="F39" s="47"/>
      <c r="G39" s="47"/>
      <c r="H39" s="41"/>
    </row>
    <row r="40" spans="1:10">
      <c r="A40" s="20"/>
      <c r="B40" s="101"/>
      <c r="C40" s="98" t="s">
        <v>168</v>
      </c>
      <c r="D40" s="101"/>
      <c r="E40" s="102"/>
      <c r="F40" s="103">
        <f>F11+F27+F34</f>
        <v>24439</v>
      </c>
      <c r="G40" s="103">
        <f>G11+G27+G34</f>
        <v>287067</v>
      </c>
      <c r="H40" s="22"/>
    </row>
    <row r="41" spans="1:10">
      <c r="A41" s="20"/>
      <c r="B41" s="101"/>
      <c r="C41" s="98" t="s">
        <v>169</v>
      </c>
      <c r="D41" s="101"/>
      <c r="E41" s="102"/>
      <c r="F41" s="103">
        <f>G42</f>
        <v>287067</v>
      </c>
      <c r="G41" s="104"/>
      <c r="H41" s="22"/>
    </row>
    <row r="42" spans="1:10">
      <c r="A42" s="20"/>
      <c r="B42" s="101"/>
      <c r="C42" s="98" t="s">
        <v>170</v>
      </c>
      <c r="D42" s="101"/>
      <c r="E42" s="102"/>
      <c r="F42" s="103">
        <f>SUM(F40:F41)</f>
        <v>311506</v>
      </c>
      <c r="G42" s="103">
        <f>SUM(G40:G41)</f>
        <v>287067</v>
      </c>
      <c r="H42" s="22"/>
    </row>
    <row r="43" spans="1:10">
      <c r="A43" s="20"/>
      <c r="B43" s="67"/>
      <c r="C43" s="67"/>
      <c r="D43" s="67"/>
      <c r="E43" s="21"/>
      <c r="F43" s="68"/>
      <c r="G43" s="68"/>
      <c r="H43" s="22"/>
    </row>
    <row r="44" spans="1:10">
      <c r="A44" s="20"/>
      <c r="B44" s="67"/>
      <c r="C44" s="67"/>
      <c r="D44" s="67"/>
      <c r="E44" s="21"/>
      <c r="F44" s="68"/>
      <c r="G44" s="105"/>
      <c r="H44" s="22"/>
    </row>
    <row r="45" spans="1:10">
      <c r="A45" s="20"/>
      <c r="B45" s="67"/>
      <c r="C45" s="67"/>
      <c r="D45" s="67"/>
      <c r="E45" s="21"/>
      <c r="F45" s="68"/>
      <c r="G45" s="68"/>
      <c r="H45" s="22"/>
    </row>
    <row r="46" spans="1:10">
      <c r="A46" s="20"/>
      <c r="B46" s="67"/>
      <c r="C46" s="67"/>
      <c r="D46" s="67"/>
      <c r="E46" s="21"/>
      <c r="F46" s="68"/>
      <c r="G46" s="68"/>
      <c r="H46" s="22"/>
    </row>
    <row r="47" spans="1:10">
      <c r="A47" s="20"/>
      <c r="B47" s="67"/>
      <c r="C47" s="67"/>
      <c r="D47" s="67"/>
      <c r="E47" s="21"/>
      <c r="F47" s="68"/>
      <c r="G47" s="68"/>
      <c r="H47" s="22"/>
    </row>
    <row r="48" spans="1:10">
      <c r="A48" s="20"/>
      <c r="B48" s="67"/>
      <c r="C48" s="67"/>
      <c r="D48" s="67"/>
      <c r="E48" s="21"/>
      <c r="F48" s="68"/>
      <c r="G48" s="68"/>
      <c r="H48" s="22"/>
    </row>
    <row r="49" spans="1:8">
      <c r="A49" s="20"/>
      <c r="B49" s="67"/>
      <c r="C49" s="67"/>
      <c r="D49" s="67"/>
      <c r="E49" s="21"/>
      <c r="F49" s="68"/>
      <c r="G49" s="68"/>
      <c r="H49" s="22"/>
    </row>
    <row r="50" spans="1:8">
      <c r="A50" s="28"/>
      <c r="B50" s="61"/>
      <c r="C50" s="61"/>
      <c r="D50" s="61"/>
      <c r="E50" s="29"/>
      <c r="F50" s="62"/>
      <c r="G50" s="62"/>
      <c r="H50" s="30"/>
    </row>
  </sheetData>
  <mergeCells count="11">
    <mergeCell ref="B21:B22"/>
    <mergeCell ref="C21:C22"/>
    <mergeCell ref="F21:F22"/>
    <mergeCell ref="G21:G22"/>
    <mergeCell ref="B7:G7"/>
    <mergeCell ref="B9:B10"/>
    <mergeCell ref="C9:E10"/>
    <mergeCell ref="B18:B19"/>
    <mergeCell ref="C18:C19"/>
    <mergeCell ref="F18:F19"/>
    <mergeCell ref="G18:G19"/>
  </mergeCells>
  <pageMargins left="0" right="0" top="0" bottom="0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2"/>
  <sheetViews>
    <sheetView workbookViewId="0">
      <selection activeCell="H26" sqref="H26"/>
    </sheetView>
  </sheetViews>
  <sheetFormatPr defaultRowHeight="15"/>
  <cols>
    <col min="1" max="1" width="1.85546875" customWidth="1"/>
    <col min="3" max="3" width="31.5703125" customWidth="1"/>
    <col min="4" max="4" width="14.42578125" customWidth="1"/>
    <col min="5" max="5" width="11.7109375" customWidth="1"/>
    <col min="6" max="6" width="14.7109375" customWidth="1"/>
    <col min="7" max="8" width="14.28515625" customWidth="1"/>
    <col min="9" max="9" width="11.85546875" customWidth="1"/>
  </cols>
  <sheetData>
    <row r="2" spans="1:10">
      <c r="A2" s="106"/>
      <c r="B2" s="107"/>
      <c r="C2" s="107"/>
      <c r="D2" s="107"/>
      <c r="E2" s="107"/>
      <c r="F2" s="107"/>
      <c r="G2" s="107"/>
      <c r="H2" s="107"/>
      <c r="I2" s="107"/>
      <c r="J2" s="108"/>
    </row>
    <row r="3" spans="1:10">
      <c r="A3" s="109"/>
      <c r="B3" s="110"/>
      <c r="C3" s="110"/>
      <c r="D3" s="110"/>
      <c r="E3" s="110"/>
      <c r="F3" s="110"/>
      <c r="G3" s="110"/>
      <c r="H3" s="110"/>
      <c r="I3" s="110"/>
      <c r="J3" s="111"/>
    </row>
    <row r="4" spans="1:10">
      <c r="A4" s="109"/>
      <c r="B4" s="110"/>
      <c r="C4" s="63" t="s">
        <v>171</v>
      </c>
      <c r="D4" s="110"/>
      <c r="E4" s="110"/>
      <c r="F4" s="110"/>
      <c r="G4" s="110"/>
      <c r="H4" s="59"/>
      <c r="I4" s="66" t="s">
        <v>28</v>
      </c>
      <c r="J4" s="111"/>
    </row>
    <row r="5" spans="1:10">
      <c r="A5" s="109"/>
      <c r="B5" s="110"/>
      <c r="C5" s="110"/>
      <c r="D5" s="110"/>
      <c r="E5" s="110"/>
      <c r="F5" s="110"/>
      <c r="G5" s="110"/>
      <c r="H5" s="110"/>
      <c r="I5" s="110"/>
      <c r="J5" s="111"/>
    </row>
    <row r="6" spans="1:10" ht="15.75">
      <c r="A6" s="109"/>
      <c r="B6" s="393" t="s">
        <v>611</v>
      </c>
      <c r="C6" s="393"/>
      <c r="D6" s="393"/>
      <c r="E6" s="393"/>
      <c r="F6" s="393"/>
      <c r="G6" s="393"/>
      <c r="H6" s="393"/>
      <c r="I6" s="393"/>
      <c r="J6" s="111"/>
    </row>
    <row r="7" spans="1:10">
      <c r="A7" s="109"/>
      <c r="B7" s="110"/>
      <c r="C7" s="110"/>
      <c r="D7" s="110"/>
      <c r="E7" s="110"/>
      <c r="F7" s="110"/>
      <c r="G7" s="110"/>
      <c r="H7" s="110"/>
      <c r="I7" s="110"/>
      <c r="J7" s="111"/>
    </row>
    <row r="8" spans="1:10">
      <c r="A8" s="109"/>
      <c r="B8" s="110"/>
      <c r="C8" s="112" t="s">
        <v>172</v>
      </c>
      <c r="D8" s="110"/>
      <c r="E8" s="110"/>
      <c r="F8" s="110"/>
      <c r="G8" s="110"/>
      <c r="H8" s="19"/>
      <c r="I8" s="110"/>
      <c r="J8" s="111"/>
    </row>
    <row r="9" spans="1:10" ht="15.75" thickBot="1">
      <c r="A9" s="109"/>
      <c r="B9" s="110"/>
      <c r="C9" s="110"/>
      <c r="D9" s="110"/>
      <c r="E9" s="110"/>
      <c r="F9" s="110"/>
      <c r="G9" s="110"/>
      <c r="H9" s="110"/>
      <c r="I9" s="110"/>
      <c r="J9" s="111"/>
    </row>
    <row r="10" spans="1:10" ht="15.75" thickTop="1">
      <c r="A10" s="113"/>
      <c r="B10" s="114"/>
      <c r="C10" s="115"/>
      <c r="D10" s="115" t="s">
        <v>101</v>
      </c>
      <c r="E10" s="115" t="s">
        <v>102</v>
      </c>
      <c r="F10" s="116" t="s">
        <v>173</v>
      </c>
      <c r="G10" s="116" t="s">
        <v>174</v>
      </c>
      <c r="H10" s="115" t="s">
        <v>175</v>
      </c>
      <c r="I10" s="117" t="s">
        <v>176</v>
      </c>
      <c r="J10" s="118"/>
    </row>
    <row r="11" spans="1:10">
      <c r="A11" s="119"/>
      <c r="B11" s="120" t="s">
        <v>35</v>
      </c>
      <c r="C11" s="121" t="s">
        <v>177</v>
      </c>
      <c r="D11" s="122">
        <v>10000000</v>
      </c>
      <c r="E11" s="122">
        <v>0</v>
      </c>
      <c r="F11" s="122">
        <v>0</v>
      </c>
      <c r="G11" s="122">
        <v>1292887</v>
      </c>
      <c r="H11" s="122">
        <v>37064050</v>
      </c>
      <c r="I11" s="123">
        <f>SUM(D11:H11)</f>
        <v>48356937</v>
      </c>
      <c r="J11" s="124"/>
    </row>
    <row r="12" spans="1:10">
      <c r="A12" s="119"/>
      <c r="B12" s="125" t="s">
        <v>178</v>
      </c>
      <c r="C12" s="126" t="s">
        <v>179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3">
        <f t="shared" ref="I12:I17" si="0">SUM(D12:H12)</f>
        <v>0</v>
      </c>
      <c r="J12" s="124"/>
    </row>
    <row r="13" spans="1:10">
      <c r="A13" s="119"/>
      <c r="B13" s="120" t="s">
        <v>180</v>
      </c>
      <c r="C13" s="121" t="s">
        <v>181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3">
        <f t="shared" si="0"/>
        <v>0</v>
      </c>
      <c r="J13" s="124"/>
    </row>
    <row r="14" spans="1:10">
      <c r="A14" s="119"/>
      <c r="B14" s="127">
        <v>1</v>
      </c>
      <c r="C14" s="128" t="s">
        <v>182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3">
        <f t="shared" si="0"/>
        <v>0</v>
      </c>
      <c r="J14" s="124"/>
    </row>
    <row r="15" spans="1:10">
      <c r="A15" s="119"/>
      <c r="B15" s="127">
        <v>2</v>
      </c>
      <c r="C15" s="128" t="s">
        <v>183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3">
        <f t="shared" si="0"/>
        <v>0</v>
      </c>
      <c r="J15" s="124"/>
    </row>
    <row r="16" spans="1:10">
      <c r="A16" s="119"/>
      <c r="B16" s="127">
        <v>3</v>
      </c>
      <c r="C16" s="128" t="s">
        <v>184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3">
        <f t="shared" si="0"/>
        <v>0</v>
      </c>
      <c r="J16" s="124"/>
    </row>
    <row r="17" spans="1:10">
      <c r="A17" s="119"/>
      <c r="B17" s="127">
        <v>4</v>
      </c>
      <c r="C17" s="128" t="s">
        <v>185</v>
      </c>
      <c r="D17" s="129">
        <v>0</v>
      </c>
      <c r="E17" s="129">
        <v>0</v>
      </c>
      <c r="F17" s="129"/>
      <c r="G17" s="129">
        <v>0</v>
      </c>
      <c r="H17" s="129">
        <v>0</v>
      </c>
      <c r="I17" s="123">
        <f t="shared" si="0"/>
        <v>0</v>
      </c>
      <c r="J17" s="124"/>
    </row>
    <row r="18" spans="1:10">
      <c r="A18" s="119"/>
      <c r="B18" s="120" t="s">
        <v>59</v>
      </c>
      <c r="C18" s="121" t="s">
        <v>188</v>
      </c>
      <c r="D18" s="129">
        <f t="shared" ref="D18:G18" si="1">SUM(D11:D17)</f>
        <v>10000000</v>
      </c>
      <c r="E18" s="129">
        <f t="shared" si="1"/>
        <v>0</v>
      </c>
      <c r="F18" s="129">
        <f t="shared" si="1"/>
        <v>0</v>
      </c>
      <c r="G18" s="129">
        <f t="shared" si="1"/>
        <v>1292887</v>
      </c>
      <c r="H18" s="129">
        <v>38296677</v>
      </c>
      <c r="I18" s="130">
        <f>D18+G18+H18</f>
        <v>49589564</v>
      </c>
      <c r="J18" s="124"/>
    </row>
    <row r="19" spans="1:10">
      <c r="A19" s="119"/>
      <c r="B19" s="125">
        <v>1</v>
      </c>
      <c r="C19" s="128" t="s">
        <v>182</v>
      </c>
      <c r="D19" s="129">
        <v>0</v>
      </c>
      <c r="E19" s="129">
        <v>0</v>
      </c>
      <c r="F19" s="129">
        <v>0</v>
      </c>
      <c r="G19" s="129">
        <v>0</v>
      </c>
      <c r="H19" s="129">
        <v>1029471</v>
      </c>
      <c r="I19" s="130">
        <v>1029471</v>
      </c>
      <c r="J19" s="124"/>
    </row>
    <row r="20" spans="1:10">
      <c r="A20" s="119"/>
      <c r="B20" s="125">
        <v>2</v>
      </c>
      <c r="C20" s="128" t="s">
        <v>183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30">
        <v>0</v>
      </c>
      <c r="J20" s="124"/>
    </row>
    <row r="21" spans="1:10">
      <c r="A21" s="119"/>
      <c r="B21" s="125">
        <v>3</v>
      </c>
      <c r="C21" s="128" t="s">
        <v>186</v>
      </c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30">
        <v>0</v>
      </c>
      <c r="J21" s="124"/>
    </row>
    <row r="22" spans="1:10">
      <c r="A22" s="119"/>
      <c r="B22" s="125">
        <v>4</v>
      </c>
      <c r="C22" s="128" t="s">
        <v>187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30">
        <v>0</v>
      </c>
      <c r="J22" s="124"/>
    </row>
    <row r="23" spans="1:10" ht="15.75" thickBot="1">
      <c r="A23" s="119"/>
      <c r="B23" s="131" t="s">
        <v>97</v>
      </c>
      <c r="C23" s="132" t="s">
        <v>734</v>
      </c>
      <c r="D23" s="133">
        <f t="shared" ref="D23:I23" si="2">SUM(D18:D22)</f>
        <v>10000000</v>
      </c>
      <c r="E23" s="133">
        <f t="shared" si="2"/>
        <v>0</v>
      </c>
      <c r="F23" s="133">
        <f t="shared" si="2"/>
        <v>0</v>
      </c>
      <c r="G23" s="133">
        <f t="shared" si="2"/>
        <v>1292887</v>
      </c>
      <c r="H23" s="133">
        <f t="shared" si="2"/>
        <v>39326148</v>
      </c>
      <c r="I23" s="134">
        <f t="shared" si="2"/>
        <v>50619035</v>
      </c>
      <c r="J23" s="124"/>
    </row>
    <row r="24" spans="1:10" ht="15.75" thickTop="1">
      <c r="A24" s="109"/>
      <c r="B24" s="110"/>
      <c r="C24" s="110"/>
      <c r="D24" s="110"/>
      <c r="E24" s="110"/>
      <c r="F24" s="110"/>
      <c r="G24" s="110"/>
      <c r="H24" s="110"/>
      <c r="I24" s="110"/>
      <c r="J24" s="111"/>
    </row>
    <row r="25" spans="1:10">
      <c r="A25" s="109"/>
      <c r="B25" s="110"/>
      <c r="C25" s="110"/>
      <c r="D25" s="110"/>
      <c r="E25" s="110"/>
      <c r="F25" s="110"/>
      <c r="G25" s="110"/>
      <c r="H25" s="110"/>
      <c r="I25" s="135"/>
      <c r="J25" s="111"/>
    </row>
    <row r="26" spans="1:10">
      <c r="A26" s="109"/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>
      <c r="A27" s="109"/>
      <c r="B27" s="110"/>
      <c r="C27" s="110"/>
      <c r="D27" s="110"/>
      <c r="E27" s="110"/>
      <c r="F27" s="110"/>
      <c r="G27" s="110"/>
      <c r="H27" s="110"/>
      <c r="I27" s="110"/>
      <c r="J27" s="111"/>
    </row>
    <row r="28" spans="1:10">
      <c r="A28" s="109"/>
      <c r="B28" s="110"/>
      <c r="C28" s="110"/>
      <c r="D28" s="110"/>
      <c r="E28" s="110"/>
      <c r="F28" s="110"/>
      <c r="G28" s="110"/>
      <c r="H28" s="110"/>
      <c r="I28" s="110"/>
      <c r="J28" s="111"/>
    </row>
    <row r="29" spans="1:10">
      <c r="A29" s="109"/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>
      <c r="A30" s="109"/>
      <c r="B30" s="110"/>
      <c r="C30" s="110"/>
      <c r="D30" s="110"/>
      <c r="E30" s="110"/>
      <c r="F30" s="110"/>
      <c r="G30" s="110"/>
      <c r="H30" s="110"/>
      <c r="I30" s="110"/>
      <c r="J30" s="111"/>
    </row>
    <row r="31" spans="1:10">
      <c r="A31" s="109"/>
      <c r="B31" s="110"/>
      <c r="C31" s="110"/>
      <c r="D31" s="110"/>
      <c r="E31" s="110"/>
      <c r="F31" s="110"/>
      <c r="G31" s="110"/>
      <c r="H31" s="110"/>
      <c r="I31" s="110"/>
      <c r="J31" s="111"/>
    </row>
    <row r="32" spans="1:10">
      <c r="A32" s="136"/>
      <c r="B32" s="137"/>
      <c r="C32" s="137"/>
      <c r="D32" s="137"/>
      <c r="E32" s="137"/>
      <c r="F32" s="137"/>
      <c r="G32" s="137"/>
      <c r="H32" s="137"/>
      <c r="I32" s="137"/>
      <c r="J32" s="138"/>
    </row>
  </sheetData>
  <mergeCells count="1">
    <mergeCell ref="B6:I6"/>
  </mergeCells>
  <pageMargins left="0" right="0" top="0" bottom="0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E32" sqref="E32"/>
    </sheetView>
  </sheetViews>
  <sheetFormatPr defaultRowHeight="15"/>
  <cols>
    <col min="1" max="1" width="4.28515625" customWidth="1"/>
    <col min="2" max="2" width="34.28515625" customWidth="1"/>
    <col min="3" max="3" width="18.28515625" customWidth="1"/>
    <col min="4" max="4" width="11.42578125" customWidth="1"/>
    <col min="5" max="5" width="10.7109375" customWidth="1"/>
    <col min="8" max="8" width="10.7109375" customWidth="1"/>
    <col min="9" max="9" width="12" customWidth="1"/>
    <col min="10" max="10" width="11.42578125" customWidth="1"/>
  </cols>
  <sheetData>
    <row r="2" spans="1:10">
      <c r="A2" s="5"/>
      <c r="B2" s="36" t="s">
        <v>27</v>
      </c>
      <c r="C2" s="5"/>
      <c r="D2" s="5"/>
      <c r="E2" s="5"/>
      <c r="F2" s="5"/>
      <c r="G2" s="5"/>
      <c r="H2" s="5"/>
      <c r="I2" s="5"/>
      <c r="J2" s="5"/>
    </row>
    <row r="3" spans="1:10" ht="15.75">
      <c r="A3" s="5"/>
      <c r="B3" s="5"/>
      <c r="C3" s="139" t="s">
        <v>612</v>
      </c>
      <c r="D3" s="5"/>
      <c r="E3" s="5"/>
      <c r="F3" s="5"/>
      <c r="G3" s="5"/>
      <c r="H3" s="5"/>
      <c r="I3" s="5"/>
      <c r="J3" s="5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394" t="s">
        <v>29</v>
      </c>
      <c r="B5" s="394" t="s">
        <v>189</v>
      </c>
      <c r="C5" s="140"/>
      <c r="D5" s="140"/>
      <c r="E5" s="140"/>
      <c r="F5" s="140"/>
      <c r="G5" s="140"/>
      <c r="H5" s="141" t="s">
        <v>190</v>
      </c>
      <c r="I5" s="141" t="s">
        <v>190</v>
      </c>
      <c r="J5" s="140" t="s">
        <v>191</v>
      </c>
    </row>
    <row r="6" spans="1:10">
      <c r="A6" s="395"/>
      <c r="B6" s="395"/>
      <c r="C6" s="142"/>
      <c r="D6" s="142"/>
      <c r="E6" s="142"/>
      <c r="F6" s="142"/>
      <c r="G6" s="142"/>
      <c r="H6" s="143" t="s">
        <v>733</v>
      </c>
      <c r="I6" s="144" t="s">
        <v>192</v>
      </c>
      <c r="J6" s="142" t="s">
        <v>193</v>
      </c>
    </row>
    <row r="7" spans="1:10">
      <c r="A7" s="145">
        <v>1</v>
      </c>
      <c r="B7" s="146" t="s">
        <v>39</v>
      </c>
      <c r="C7" s="146"/>
      <c r="D7" s="147"/>
      <c r="E7" s="147"/>
      <c r="F7" s="147"/>
      <c r="G7" s="147"/>
      <c r="H7" s="148">
        <v>238308</v>
      </c>
      <c r="I7" s="148">
        <v>262553</v>
      </c>
      <c r="J7" s="148">
        <f>H7-I7</f>
        <v>-24245</v>
      </c>
    </row>
    <row r="8" spans="1:10">
      <c r="A8" s="145">
        <v>2</v>
      </c>
      <c r="B8" s="146" t="s">
        <v>40</v>
      </c>
      <c r="C8" s="146"/>
      <c r="D8" s="147"/>
      <c r="E8" s="147"/>
      <c r="F8" s="147"/>
      <c r="G8" s="147"/>
      <c r="H8" s="148">
        <v>73198</v>
      </c>
      <c r="I8" s="148">
        <v>24514</v>
      </c>
      <c r="J8" s="148">
        <f>H8-I8</f>
        <v>48684</v>
      </c>
    </row>
    <row r="9" spans="1:10">
      <c r="A9" s="149"/>
      <c r="B9" s="150" t="s">
        <v>194</v>
      </c>
      <c r="C9" s="150"/>
      <c r="D9" s="151"/>
      <c r="E9" s="151"/>
      <c r="F9" s="151"/>
      <c r="G9" s="151"/>
      <c r="H9" s="122">
        <f>SUM(H7:H8)</f>
        <v>311506</v>
      </c>
      <c r="I9" s="122">
        <f>SUM(I7:I8)</f>
        <v>287067</v>
      </c>
      <c r="J9" s="122">
        <f>SUM(J7:J8)</f>
        <v>24439</v>
      </c>
    </row>
    <row r="10" spans="1:10">
      <c r="A10" s="5"/>
      <c r="B10" s="5"/>
      <c r="C10" s="5"/>
      <c r="D10" s="152"/>
      <c r="E10" s="152"/>
      <c r="F10" s="152"/>
      <c r="G10" s="152"/>
      <c r="H10" s="152"/>
      <c r="I10" s="152"/>
      <c r="J10" s="152"/>
    </row>
    <row r="11" spans="1:10">
      <c r="A11" s="153" t="s">
        <v>29</v>
      </c>
      <c r="B11" s="394" t="s">
        <v>189</v>
      </c>
      <c r="C11" s="394" t="s">
        <v>195</v>
      </c>
      <c r="D11" s="154" t="s">
        <v>190</v>
      </c>
      <c r="E11" s="154" t="s">
        <v>190</v>
      </c>
      <c r="F11" s="154" t="s">
        <v>196</v>
      </c>
      <c r="G11" s="154" t="s">
        <v>196</v>
      </c>
      <c r="H11" s="154" t="s">
        <v>197</v>
      </c>
      <c r="I11" s="154" t="s">
        <v>198</v>
      </c>
      <c r="J11" s="154" t="s">
        <v>191</v>
      </c>
    </row>
    <row r="12" spans="1:10">
      <c r="A12" s="155"/>
      <c r="B12" s="395"/>
      <c r="C12" s="395"/>
      <c r="D12" s="143" t="s">
        <v>733</v>
      </c>
      <c r="E12" s="144" t="s">
        <v>192</v>
      </c>
      <c r="F12" s="156"/>
      <c r="G12" s="156"/>
      <c r="H12" s="157"/>
      <c r="I12" s="157"/>
      <c r="J12" s="157" t="s">
        <v>193</v>
      </c>
    </row>
    <row r="13" spans="1:10">
      <c r="A13" s="145">
        <v>1</v>
      </c>
      <c r="B13" s="50" t="s">
        <v>42</v>
      </c>
      <c r="C13" s="158" t="s">
        <v>199</v>
      </c>
      <c r="D13" s="159">
        <v>-16449676</v>
      </c>
      <c r="E13" s="159">
        <v>-23600772</v>
      </c>
      <c r="F13" s="148">
        <f>D13-E13</f>
        <v>7151096</v>
      </c>
      <c r="G13" s="148">
        <f>E13-D13</f>
        <v>-7151096</v>
      </c>
      <c r="H13" s="157"/>
      <c r="I13" s="160">
        <f>D13</f>
        <v>-16449676</v>
      </c>
      <c r="J13" s="148">
        <f>H13+I13</f>
        <v>-16449676</v>
      </c>
    </row>
    <row r="14" spans="1:10">
      <c r="A14" s="145">
        <v>2</v>
      </c>
      <c r="B14" s="50" t="s">
        <v>48</v>
      </c>
      <c r="C14" s="158" t="s">
        <v>199</v>
      </c>
      <c r="D14" s="159">
        <v>-1995026</v>
      </c>
      <c r="E14" s="159">
        <v>-1939298</v>
      </c>
      <c r="F14" s="148">
        <f>D14-E14</f>
        <v>-55728</v>
      </c>
      <c r="G14" s="148">
        <f>E14-D14</f>
        <v>55728</v>
      </c>
      <c r="H14" s="157"/>
      <c r="I14" s="160">
        <f t="shared" ref="I14:I20" si="0">D14</f>
        <v>-1995026</v>
      </c>
      <c r="J14" s="148">
        <f t="shared" ref="J14:J20" si="1">H14+I14</f>
        <v>-1995026</v>
      </c>
    </row>
    <row r="15" spans="1:10">
      <c r="A15" s="145">
        <v>3</v>
      </c>
      <c r="B15" s="50" t="s">
        <v>62</v>
      </c>
      <c r="C15" s="158" t="s">
        <v>199</v>
      </c>
      <c r="D15" s="161">
        <v>-49513159</v>
      </c>
      <c r="E15" s="161">
        <v>-43744970</v>
      </c>
      <c r="F15" s="148">
        <f t="shared" ref="F15:F20" si="2">D15-E15</f>
        <v>-5768189</v>
      </c>
      <c r="G15" s="148">
        <f t="shared" ref="G15:G20" si="3">E15-D15</f>
        <v>5768189</v>
      </c>
      <c r="H15" s="148"/>
      <c r="I15" s="160">
        <f t="shared" si="0"/>
        <v>-49513159</v>
      </c>
      <c r="J15" s="148">
        <f t="shared" si="1"/>
        <v>-49513159</v>
      </c>
    </row>
    <row r="16" spans="1:10">
      <c r="A16" s="145">
        <v>4</v>
      </c>
      <c r="B16" s="162" t="s">
        <v>200</v>
      </c>
      <c r="C16" s="158" t="s">
        <v>201</v>
      </c>
      <c r="D16" s="161">
        <f>('[1]Centro 09'!K15+'[1]Centro 09'!K16)*-1</f>
        <v>0</v>
      </c>
      <c r="E16" s="161">
        <f>('[1]Centro 09'!C15+'[1]Centro 09'!C16)*-1</f>
        <v>0</v>
      </c>
      <c r="F16" s="148">
        <f t="shared" si="2"/>
        <v>0</v>
      </c>
      <c r="G16" s="148">
        <f t="shared" si="3"/>
        <v>0</v>
      </c>
      <c r="H16" s="148"/>
      <c r="I16" s="160">
        <f t="shared" si="0"/>
        <v>0</v>
      </c>
      <c r="J16" s="148">
        <f t="shared" si="1"/>
        <v>0</v>
      </c>
    </row>
    <row r="17" spans="1:10">
      <c r="A17" s="145">
        <v>5</v>
      </c>
      <c r="B17" s="50" t="s">
        <v>202</v>
      </c>
      <c r="C17" s="158" t="s">
        <v>199</v>
      </c>
      <c r="D17" s="161">
        <f>[1]Aktivet!G42</f>
        <v>0</v>
      </c>
      <c r="E17" s="161">
        <f>[1]Aktivet!H42</f>
        <v>0</v>
      </c>
      <c r="F17" s="148">
        <f t="shared" si="2"/>
        <v>0</v>
      </c>
      <c r="G17" s="148">
        <f t="shared" si="3"/>
        <v>0</v>
      </c>
      <c r="H17" s="148"/>
      <c r="I17" s="160">
        <f t="shared" si="0"/>
        <v>0</v>
      </c>
      <c r="J17" s="148">
        <f t="shared" si="1"/>
        <v>0</v>
      </c>
    </row>
    <row r="18" spans="1:10">
      <c r="A18" s="145">
        <v>6</v>
      </c>
      <c r="B18" s="50" t="s">
        <v>68</v>
      </c>
      <c r="C18" s="158" t="s">
        <v>199</v>
      </c>
      <c r="D18" s="161">
        <v>-58676774</v>
      </c>
      <c r="E18" s="161">
        <v>-53676774</v>
      </c>
      <c r="F18" s="148">
        <f t="shared" si="2"/>
        <v>-5000000</v>
      </c>
      <c r="G18" s="148">
        <f t="shared" si="3"/>
        <v>5000000</v>
      </c>
      <c r="H18" s="148"/>
      <c r="I18" s="160">
        <f t="shared" si="0"/>
        <v>-58676774</v>
      </c>
      <c r="J18" s="148">
        <f t="shared" si="1"/>
        <v>-58676774</v>
      </c>
    </row>
    <row r="19" spans="1:10">
      <c r="A19" s="145">
        <v>7</v>
      </c>
      <c r="B19" s="50" t="s">
        <v>69</v>
      </c>
      <c r="C19" s="158" t="s">
        <v>199</v>
      </c>
      <c r="D19" s="161">
        <f>[1]Aktivet!G44</f>
        <v>0</v>
      </c>
      <c r="E19" s="161">
        <f>[1]Aktivet!H44</f>
        <v>0</v>
      </c>
      <c r="F19" s="148">
        <f t="shared" si="2"/>
        <v>0</v>
      </c>
      <c r="G19" s="148">
        <f t="shared" si="3"/>
        <v>0</v>
      </c>
      <c r="H19" s="148"/>
      <c r="I19" s="160">
        <f t="shared" si="0"/>
        <v>0</v>
      </c>
      <c r="J19" s="148">
        <f t="shared" si="1"/>
        <v>0</v>
      </c>
    </row>
    <row r="20" spans="1:10">
      <c r="A20" s="145">
        <v>8</v>
      </c>
      <c r="B20" s="50" t="s">
        <v>70</v>
      </c>
      <c r="C20" s="158" t="s">
        <v>203</v>
      </c>
      <c r="D20" s="161">
        <v>-74971608</v>
      </c>
      <c r="E20" s="161">
        <v>-73161042</v>
      </c>
      <c r="F20" s="148">
        <f t="shared" si="2"/>
        <v>-1810566</v>
      </c>
      <c r="G20" s="148">
        <f t="shared" si="3"/>
        <v>1810566</v>
      </c>
      <c r="H20" s="148"/>
      <c r="I20" s="160">
        <f t="shared" si="0"/>
        <v>-74971608</v>
      </c>
      <c r="J20" s="148">
        <f t="shared" si="1"/>
        <v>-74971608</v>
      </c>
    </row>
    <row r="21" spans="1:10">
      <c r="A21" s="145"/>
      <c r="B21" s="50"/>
      <c r="C21" s="158"/>
      <c r="D21" s="161"/>
      <c r="E21" s="161"/>
      <c r="F21" s="148">
        <f>D21-E21</f>
        <v>0</v>
      </c>
      <c r="G21" s="148">
        <f>E21-D21</f>
        <v>0</v>
      </c>
      <c r="H21" s="148"/>
      <c r="I21" s="148"/>
      <c r="J21" s="148">
        <f>H21-I21</f>
        <v>0</v>
      </c>
    </row>
    <row r="22" spans="1:10">
      <c r="A22" s="145">
        <v>9</v>
      </c>
      <c r="B22" s="50" t="s">
        <v>204</v>
      </c>
      <c r="C22" s="158" t="s">
        <v>201</v>
      </c>
      <c r="D22" s="161">
        <v>12950743</v>
      </c>
      <c r="E22" s="161">
        <v>11295238</v>
      </c>
      <c r="F22" s="148">
        <f>D22-E22</f>
        <v>1655505</v>
      </c>
      <c r="G22" s="148">
        <f>E22-D22</f>
        <v>-1655505</v>
      </c>
      <c r="H22" s="148">
        <f>D22</f>
        <v>12950743</v>
      </c>
      <c r="I22" s="148"/>
      <c r="J22" s="148">
        <f>H22-I22</f>
        <v>12950743</v>
      </c>
    </row>
    <row r="23" spans="1:10">
      <c r="A23" s="145">
        <v>10</v>
      </c>
      <c r="B23" s="50" t="s">
        <v>205</v>
      </c>
      <c r="C23" s="158" t="s">
        <v>201</v>
      </c>
      <c r="D23" s="161">
        <v>138347971</v>
      </c>
      <c r="E23" s="161">
        <v>135525121</v>
      </c>
      <c r="F23" s="148">
        <f>D23-E23</f>
        <v>2822850</v>
      </c>
      <c r="G23" s="148">
        <f>E23-D23</f>
        <v>-2822850</v>
      </c>
      <c r="H23" s="148">
        <f t="shared" ref="H23:H24" si="4">D23</f>
        <v>138347971</v>
      </c>
      <c r="I23" s="148"/>
      <c r="J23" s="148">
        <f>H23-I23</f>
        <v>138347971</v>
      </c>
    </row>
    <row r="24" spans="1:10">
      <c r="A24" s="145">
        <v>11</v>
      </c>
      <c r="B24" s="50" t="s">
        <v>206</v>
      </c>
      <c r="C24" s="158" t="s">
        <v>201</v>
      </c>
      <c r="D24" s="161">
        <v>50619035</v>
      </c>
      <c r="E24" s="161">
        <v>49589564</v>
      </c>
      <c r="F24" s="148">
        <f>D24-E24</f>
        <v>1029471</v>
      </c>
      <c r="G24" s="148">
        <f>E24-D24</f>
        <v>-1029471</v>
      </c>
      <c r="H24" s="148">
        <f t="shared" si="4"/>
        <v>50619035</v>
      </c>
      <c r="I24" s="148"/>
      <c r="J24" s="148">
        <f>H24-I24</f>
        <v>50619035</v>
      </c>
    </row>
    <row r="25" spans="1:10">
      <c r="A25" s="149"/>
      <c r="B25" s="149" t="s">
        <v>207</v>
      </c>
      <c r="C25" s="149"/>
      <c r="D25" s="163">
        <f>SUM(D13:D24)</f>
        <v>311506</v>
      </c>
      <c r="E25" s="163">
        <f t="shared" ref="E25:J25" si="5">SUM(E13:E24)</f>
        <v>287067</v>
      </c>
      <c r="F25" s="163">
        <f t="shared" si="5"/>
        <v>24439</v>
      </c>
      <c r="G25" s="163">
        <f t="shared" si="5"/>
        <v>-24439</v>
      </c>
      <c r="H25" s="163">
        <f t="shared" si="5"/>
        <v>201917749</v>
      </c>
      <c r="I25" s="163">
        <f t="shared" si="5"/>
        <v>-201606243</v>
      </c>
      <c r="J25" s="163">
        <f t="shared" si="5"/>
        <v>311506</v>
      </c>
    </row>
  </sheetData>
  <mergeCells count="4">
    <mergeCell ref="A5:A6"/>
    <mergeCell ref="B5:B6"/>
    <mergeCell ref="B11:B12"/>
    <mergeCell ref="C11:C12"/>
  </mergeCells>
  <pageMargins left="0" right="0" top="0" bottom="0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E52"/>
  <sheetViews>
    <sheetView workbookViewId="0">
      <selection activeCell="D28" sqref="D28"/>
    </sheetView>
  </sheetViews>
  <sheetFormatPr defaultRowHeight="15"/>
  <cols>
    <col min="1" max="1" width="1.7109375" customWidth="1"/>
    <col min="5" max="5" width="72.5703125" customWidth="1"/>
  </cols>
  <sheetData>
    <row r="2" spans="2:5">
      <c r="B2" s="106"/>
      <c r="C2" s="107"/>
      <c r="D2" s="107"/>
      <c r="E2" s="108"/>
    </row>
    <row r="3" spans="2:5" ht="18">
      <c r="B3" s="396" t="s">
        <v>208</v>
      </c>
      <c r="C3" s="397"/>
      <c r="D3" s="397"/>
      <c r="E3" s="398"/>
    </row>
    <row r="4" spans="2:5">
      <c r="B4" s="109"/>
      <c r="C4" s="110"/>
      <c r="D4" s="110"/>
      <c r="E4" s="111"/>
    </row>
    <row r="5" spans="2:5" ht="15.75">
      <c r="B5" s="109"/>
      <c r="C5" s="164" t="s">
        <v>209</v>
      </c>
      <c r="D5" s="165" t="s">
        <v>210</v>
      </c>
      <c r="E5" s="111"/>
    </row>
    <row r="6" spans="2:5">
      <c r="B6" s="109"/>
      <c r="C6" s="166"/>
      <c r="E6" s="111"/>
    </row>
    <row r="7" spans="2:5">
      <c r="B7" s="109"/>
      <c r="C7" s="167">
        <v>1</v>
      </c>
      <c r="D7" s="168" t="s">
        <v>829</v>
      </c>
      <c r="E7" s="111"/>
    </row>
    <row r="8" spans="2:5">
      <c r="B8" s="109"/>
      <c r="C8" s="167">
        <v>2</v>
      </c>
      <c r="D8" t="s">
        <v>211</v>
      </c>
      <c r="E8" s="111"/>
    </row>
    <row r="9" spans="2:5">
      <c r="B9" s="109"/>
      <c r="C9" s="21">
        <v>3</v>
      </c>
      <c r="D9" s="1" t="s">
        <v>212</v>
      </c>
      <c r="E9" s="111"/>
    </row>
    <row r="10" spans="2:5">
      <c r="B10" s="20"/>
      <c r="C10" s="21">
        <v>4</v>
      </c>
      <c r="D10" s="21" t="s">
        <v>213</v>
      </c>
      <c r="E10" s="22"/>
    </row>
    <row r="11" spans="2:5">
      <c r="B11" s="20"/>
      <c r="C11" s="21"/>
      <c r="D11" s="168" t="s">
        <v>214</v>
      </c>
      <c r="E11" s="22"/>
    </row>
    <row r="12" spans="2:5">
      <c r="B12" s="20"/>
      <c r="C12" s="21" t="s">
        <v>215</v>
      </c>
      <c r="D12" s="21"/>
      <c r="E12" s="22"/>
    </row>
    <row r="13" spans="2:5">
      <c r="B13" s="20"/>
      <c r="C13" s="21"/>
      <c r="D13" s="168" t="s">
        <v>216</v>
      </c>
      <c r="E13" s="22"/>
    </row>
    <row r="14" spans="2:5">
      <c r="B14" s="20"/>
      <c r="C14" s="21" t="s">
        <v>217</v>
      </c>
      <c r="D14" s="21"/>
      <c r="E14" s="22"/>
    </row>
    <row r="15" spans="2:5">
      <c r="B15" s="20"/>
      <c r="C15" s="21"/>
      <c r="D15" s="168" t="s">
        <v>218</v>
      </c>
      <c r="E15" s="22"/>
    </row>
    <row r="16" spans="2:5">
      <c r="B16" s="20"/>
      <c r="C16" s="21" t="s">
        <v>219</v>
      </c>
      <c r="D16" s="21"/>
      <c r="E16" s="22"/>
    </row>
    <row r="17" spans="2:5">
      <c r="B17" s="20"/>
      <c r="C17" s="21"/>
      <c r="D17" s="21" t="s">
        <v>220</v>
      </c>
      <c r="E17" s="22"/>
    </row>
    <row r="18" spans="2:5">
      <c r="B18" s="20"/>
      <c r="C18" s="21" t="s">
        <v>221</v>
      </c>
      <c r="D18" s="21"/>
      <c r="E18" s="22"/>
    </row>
    <row r="19" spans="2:5">
      <c r="B19" s="20"/>
      <c r="C19" s="168" t="s">
        <v>222</v>
      </c>
      <c r="D19" s="21"/>
      <c r="E19" s="22"/>
    </row>
    <row r="20" spans="2:5">
      <c r="B20" s="20"/>
      <c r="C20" s="21"/>
      <c r="D20" s="21" t="s">
        <v>223</v>
      </c>
      <c r="E20" s="22"/>
    </row>
    <row r="21" spans="2:5">
      <c r="B21" s="20"/>
      <c r="C21" s="168" t="s">
        <v>224</v>
      </c>
      <c r="D21" s="21"/>
      <c r="E21" s="22"/>
    </row>
    <row r="22" spans="2:5">
      <c r="B22" s="20"/>
      <c r="C22" s="21"/>
      <c r="D22" s="21" t="s">
        <v>225</v>
      </c>
      <c r="E22" s="22"/>
    </row>
    <row r="23" spans="2:5">
      <c r="B23" s="20"/>
      <c r="C23" s="168" t="s">
        <v>226</v>
      </c>
      <c r="D23" s="21"/>
      <c r="E23" s="22"/>
    </row>
    <row r="24" spans="2:5">
      <c r="B24" s="20"/>
      <c r="C24" s="21" t="s">
        <v>227</v>
      </c>
      <c r="D24" s="21" t="s">
        <v>228</v>
      </c>
      <c r="E24" s="22"/>
    </row>
    <row r="25" spans="2:5">
      <c r="B25" s="20"/>
      <c r="C25" s="21"/>
      <c r="D25" s="168" t="s">
        <v>229</v>
      </c>
      <c r="E25" s="22"/>
    </row>
    <row r="26" spans="2:5">
      <c r="B26" s="20"/>
      <c r="C26" s="21"/>
      <c r="D26" s="168" t="s">
        <v>230</v>
      </c>
      <c r="E26" s="22"/>
    </row>
    <row r="27" spans="2:5">
      <c r="B27" s="20"/>
      <c r="C27" s="21"/>
      <c r="D27" s="168" t="s">
        <v>231</v>
      </c>
      <c r="E27" s="22"/>
    </row>
    <row r="28" spans="2:5">
      <c r="B28" s="20"/>
      <c r="C28" s="21"/>
      <c r="D28" s="168" t="s">
        <v>232</v>
      </c>
      <c r="E28" s="22"/>
    </row>
    <row r="29" spans="2:5">
      <c r="B29" s="20"/>
      <c r="C29" s="21"/>
      <c r="D29" s="168" t="s">
        <v>233</v>
      </c>
      <c r="E29" s="22"/>
    </row>
    <row r="30" spans="2:5">
      <c r="B30" s="20"/>
      <c r="C30" s="21"/>
      <c r="D30" s="168" t="s">
        <v>234</v>
      </c>
      <c r="E30" s="22"/>
    </row>
    <row r="31" spans="2:5">
      <c r="B31" s="20"/>
      <c r="C31" s="21"/>
      <c r="D31" s="21"/>
      <c r="E31" s="22"/>
    </row>
    <row r="32" spans="2:5" ht="15.75">
      <c r="B32" s="20"/>
      <c r="C32" s="164" t="s">
        <v>235</v>
      </c>
      <c r="D32" s="165" t="s">
        <v>236</v>
      </c>
      <c r="E32" s="22"/>
    </row>
    <row r="33" spans="2:5">
      <c r="B33" s="20"/>
      <c r="C33" s="21"/>
      <c r="D33" s="21"/>
      <c r="E33" s="22"/>
    </row>
    <row r="34" spans="2:5">
      <c r="B34" s="20"/>
      <c r="C34" s="21"/>
      <c r="D34" s="168" t="s">
        <v>237</v>
      </c>
      <c r="E34" s="22"/>
    </row>
    <row r="35" spans="2:5">
      <c r="B35" s="20"/>
      <c r="C35" s="21" t="s">
        <v>238</v>
      </c>
      <c r="D35" s="21"/>
      <c r="E35" s="22"/>
    </row>
    <row r="36" spans="2:5">
      <c r="B36" s="20"/>
      <c r="C36" s="21"/>
      <c r="D36" s="21" t="s">
        <v>239</v>
      </c>
      <c r="E36" s="22"/>
    </row>
    <row r="37" spans="2:5">
      <c r="B37" s="20"/>
      <c r="C37" s="21" t="s">
        <v>240</v>
      </c>
      <c r="D37" s="21"/>
      <c r="E37" s="22"/>
    </row>
    <row r="38" spans="2:5">
      <c r="B38" s="20"/>
      <c r="C38" s="21"/>
      <c r="D38" s="21" t="s">
        <v>241</v>
      </c>
      <c r="E38" s="22"/>
    </row>
    <row r="39" spans="2:5">
      <c r="B39" s="20"/>
      <c r="C39" s="21" t="s">
        <v>242</v>
      </c>
      <c r="D39" s="21"/>
      <c r="E39" s="22"/>
    </row>
    <row r="40" spans="2:5">
      <c r="B40" s="20"/>
      <c r="C40" s="21"/>
      <c r="D40" s="21" t="s">
        <v>243</v>
      </c>
      <c r="E40" s="22"/>
    </row>
    <row r="41" spans="2:5">
      <c r="B41" s="20"/>
      <c r="C41" s="21" t="s">
        <v>244</v>
      </c>
      <c r="D41" s="21"/>
      <c r="E41" s="22"/>
    </row>
    <row r="42" spans="2:5">
      <c r="B42" s="20"/>
      <c r="C42" s="1"/>
      <c r="D42" s="1" t="s">
        <v>245</v>
      </c>
      <c r="E42" s="22"/>
    </row>
    <row r="43" spans="2:5">
      <c r="B43" s="20"/>
      <c r="C43" s="1" t="s">
        <v>246</v>
      </c>
      <c r="D43" s="1"/>
      <c r="E43" s="22"/>
    </row>
    <row r="44" spans="2:5">
      <c r="B44" s="20"/>
      <c r="C44" s="1" t="s">
        <v>247</v>
      </c>
      <c r="D44" s="1"/>
      <c r="E44" s="22"/>
    </row>
    <row r="45" spans="2:5">
      <c r="B45" s="20"/>
      <c r="C45" s="1" t="s">
        <v>248</v>
      </c>
      <c r="D45" s="21"/>
      <c r="E45" s="22"/>
    </row>
    <row r="46" spans="2:5">
      <c r="B46" s="20"/>
      <c r="C46" s="21"/>
      <c r="D46" s="1" t="s">
        <v>249</v>
      </c>
      <c r="E46" s="22"/>
    </row>
    <row r="47" spans="2:5">
      <c r="B47" s="20"/>
      <c r="C47" s="21"/>
      <c r="D47" s="21" t="s">
        <v>250</v>
      </c>
      <c r="E47" s="22"/>
    </row>
    <row r="48" spans="2:5">
      <c r="B48" s="20"/>
      <c r="C48" s="21"/>
      <c r="D48" s="21" t="s">
        <v>251</v>
      </c>
      <c r="E48" s="22"/>
    </row>
    <row r="49" spans="2:5">
      <c r="B49" s="109"/>
      <c r="C49" s="1"/>
      <c r="D49" s="1" t="s">
        <v>252</v>
      </c>
      <c r="E49" s="111"/>
    </row>
    <row r="50" spans="2:5">
      <c r="B50" s="109"/>
      <c r="C50" s="1" t="s">
        <v>253</v>
      </c>
      <c r="D50" s="1"/>
      <c r="E50" s="111"/>
    </row>
    <row r="51" spans="2:5">
      <c r="B51" s="109"/>
      <c r="C51" s="1"/>
      <c r="D51" s="1"/>
      <c r="E51" s="169">
        <v>1</v>
      </c>
    </row>
    <row r="52" spans="2:5">
      <c r="B52" s="136"/>
      <c r="C52" s="137"/>
      <c r="D52" s="137"/>
      <c r="E52" s="138"/>
    </row>
  </sheetData>
  <mergeCells count="1">
    <mergeCell ref="B3:E3"/>
  </mergeCells>
  <pageMargins left="0" right="0" top="0" bottom="0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N206"/>
  <sheetViews>
    <sheetView workbookViewId="0">
      <selection activeCell="M40" sqref="M40"/>
    </sheetView>
  </sheetViews>
  <sheetFormatPr defaultRowHeight="15"/>
  <cols>
    <col min="1" max="1" width="0.7109375" customWidth="1"/>
    <col min="2" max="2" width="1.42578125" customWidth="1"/>
    <col min="3" max="3" width="2.7109375" customWidth="1"/>
    <col min="4" max="4" width="2.5703125" customWidth="1"/>
    <col min="5" max="5" width="4" customWidth="1"/>
    <col min="6" max="6" width="14.5703125" customWidth="1"/>
    <col min="7" max="8" width="8.140625" customWidth="1"/>
    <col min="9" max="9" width="9" customWidth="1"/>
    <col min="10" max="10" width="8.85546875" customWidth="1"/>
    <col min="12" max="12" width="13.42578125" customWidth="1"/>
    <col min="13" max="13" width="11.85546875" customWidth="1"/>
  </cols>
  <sheetData>
    <row r="2" spans="2:14">
      <c r="B2" s="109"/>
      <c r="C2" s="170" t="s">
        <v>254</v>
      </c>
      <c r="D2" s="107"/>
      <c r="E2" s="107"/>
      <c r="F2" s="107"/>
      <c r="G2" s="107"/>
      <c r="H2" s="107"/>
      <c r="I2" s="107"/>
      <c r="J2" s="107"/>
      <c r="K2" s="107"/>
      <c r="L2" s="171"/>
      <c r="M2" s="171"/>
      <c r="N2" s="108"/>
    </row>
    <row r="3" spans="2:14" ht="15.75">
      <c r="B3" s="109"/>
      <c r="C3" s="172"/>
      <c r="D3" s="425" t="s">
        <v>180</v>
      </c>
      <c r="E3" s="425"/>
      <c r="F3" s="173" t="s">
        <v>255</v>
      </c>
      <c r="G3" s="110"/>
      <c r="H3" s="110"/>
      <c r="I3" s="110"/>
      <c r="J3" s="110"/>
      <c r="K3" s="174"/>
      <c r="L3" s="175"/>
      <c r="M3" s="176"/>
      <c r="N3" s="111"/>
    </row>
    <row r="4" spans="2:14">
      <c r="B4" s="109"/>
      <c r="C4" s="172"/>
      <c r="D4" s="110"/>
      <c r="E4" s="177" t="s">
        <v>35</v>
      </c>
      <c r="F4" s="178" t="s">
        <v>256</v>
      </c>
      <c r="G4" s="178"/>
      <c r="H4" s="179"/>
      <c r="I4" s="110"/>
      <c r="J4" s="110"/>
      <c r="K4" s="110"/>
      <c r="L4" s="176"/>
      <c r="M4" s="176"/>
      <c r="N4" s="111"/>
    </row>
    <row r="5" spans="2:14">
      <c r="B5" s="20"/>
      <c r="C5" s="67"/>
      <c r="D5" s="21"/>
      <c r="E5" s="180">
        <v>1</v>
      </c>
      <c r="F5" s="181" t="s">
        <v>37</v>
      </c>
      <c r="G5" s="59"/>
      <c r="H5" s="110"/>
      <c r="I5" s="110"/>
      <c r="J5" s="110"/>
      <c r="K5" s="110"/>
      <c r="L5" s="176"/>
      <c r="M5" s="176"/>
      <c r="N5" s="111"/>
    </row>
    <row r="6" spans="2:14">
      <c r="B6" s="109"/>
      <c r="C6" s="172">
        <v>3</v>
      </c>
      <c r="D6" s="110"/>
      <c r="E6" s="110"/>
      <c r="F6" s="172" t="s">
        <v>39</v>
      </c>
      <c r="G6" s="174"/>
      <c r="H6" s="174"/>
      <c r="I6" s="174"/>
      <c r="J6" s="174"/>
      <c r="K6" s="174"/>
      <c r="L6" s="175"/>
      <c r="M6" s="176"/>
      <c r="N6" s="111"/>
    </row>
    <row r="7" spans="2:14">
      <c r="B7" s="109"/>
      <c r="C7" s="172"/>
      <c r="D7" s="110"/>
      <c r="E7" s="403" t="s">
        <v>29</v>
      </c>
      <c r="F7" s="403" t="s">
        <v>257</v>
      </c>
      <c r="G7" s="403"/>
      <c r="H7" s="403" t="s">
        <v>258</v>
      </c>
      <c r="I7" s="403" t="s">
        <v>259</v>
      </c>
      <c r="J7" s="403"/>
      <c r="K7" s="182" t="s">
        <v>260</v>
      </c>
      <c r="L7" s="183" t="s">
        <v>261</v>
      </c>
      <c r="M7" s="183" t="s">
        <v>260</v>
      </c>
      <c r="N7" s="111"/>
    </row>
    <row r="8" spans="2:14">
      <c r="B8" s="109"/>
      <c r="C8" s="172"/>
      <c r="D8" s="110"/>
      <c r="E8" s="403"/>
      <c r="F8" s="403"/>
      <c r="G8" s="403"/>
      <c r="H8" s="403"/>
      <c r="I8" s="403"/>
      <c r="J8" s="403"/>
      <c r="K8" s="184" t="s">
        <v>262</v>
      </c>
      <c r="L8" s="185" t="s">
        <v>263</v>
      </c>
      <c r="M8" s="185" t="s">
        <v>264</v>
      </c>
      <c r="N8" s="111"/>
    </row>
    <row r="9" spans="2:14">
      <c r="B9" s="109"/>
      <c r="C9" s="172"/>
      <c r="D9" s="110"/>
      <c r="E9" s="186">
        <v>1</v>
      </c>
      <c r="F9" s="410" t="s">
        <v>265</v>
      </c>
      <c r="G9" s="412"/>
      <c r="H9" s="187" t="s">
        <v>21</v>
      </c>
      <c r="I9" s="423">
        <v>10016466</v>
      </c>
      <c r="J9" s="424"/>
      <c r="K9" s="187"/>
      <c r="L9" s="188"/>
      <c r="M9" s="189">
        <v>35782</v>
      </c>
      <c r="N9" s="111"/>
    </row>
    <row r="10" spans="2:14">
      <c r="B10" s="109"/>
      <c r="C10" s="172"/>
      <c r="D10" s="110"/>
      <c r="E10" s="190">
        <v>2</v>
      </c>
      <c r="F10" s="410" t="s">
        <v>266</v>
      </c>
      <c r="G10" s="412"/>
      <c r="H10" s="187" t="s">
        <v>21</v>
      </c>
      <c r="I10" s="423">
        <v>110010035</v>
      </c>
      <c r="J10" s="424"/>
      <c r="K10" s="190"/>
      <c r="L10" s="189"/>
      <c r="M10" s="189">
        <v>159901</v>
      </c>
      <c r="N10" s="111"/>
    </row>
    <row r="11" spans="2:14">
      <c r="B11" s="109"/>
      <c r="C11" s="172"/>
      <c r="D11" s="110"/>
      <c r="E11" s="190">
        <v>3</v>
      </c>
      <c r="F11" s="410" t="s">
        <v>267</v>
      </c>
      <c r="G11" s="412"/>
      <c r="H11" s="187" t="s">
        <v>268</v>
      </c>
      <c r="I11" s="423">
        <v>607759</v>
      </c>
      <c r="J11" s="424"/>
      <c r="K11" s="190">
        <v>38</v>
      </c>
      <c r="L11" s="189">
        <v>140</v>
      </c>
      <c r="M11" s="189">
        <v>5262</v>
      </c>
      <c r="N11" s="111"/>
    </row>
    <row r="12" spans="2:14">
      <c r="B12" s="109"/>
      <c r="C12" s="172"/>
      <c r="D12" s="110"/>
      <c r="E12" s="190">
        <v>4</v>
      </c>
      <c r="F12" s="410" t="s">
        <v>267</v>
      </c>
      <c r="G12" s="412"/>
      <c r="H12" s="187" t="s">
        <v>21</v>
      </c>
      <c r="I12" s="423">
        <v>615641</v>
      </c>
      <c r="J12" s="424"/>
      <c r="K12" s="190"/>
      <c r="L12" s="189"/>
      <c r="M12" s="189">
        <v>779</v>
      </c>
      <c r="N12" s="111"/>
    </row>
    <row r="13" spans="2:14">
      <c r="B13" s="109"/>
      <c r="C13" s="172"/>
      <c r="D13" s="110"/>
      <c r="E13" s="190">
        <v>5</v>
      </c>
      <c r="F13" s="410" t="s">
        <v>269</v>
      </c>
      <c r="G13" s="412"/>
      <c r="H13" s="187" t="s">
        <v>21</v>
      </c>
      <c r="I13" s="423" t="s">
        <v>270</v>
      </c>
      <c r="J13" s="424"/>
      <c r="K13" s="191"/>
      <c r="L13" s="192"/>
      <c r="M13" s="189">
        <v>4155</v>
      </c>
      <c r="N13" s="111"/>
    </row>
    <row r="14" spans="2:14">
      <c r="B14" s="109"/>
      <c r="C14" s="172"/>
      <c r="D14" s="110"/>
      <c r="E14" s="190">
        <v>6</v>
      </c>
      <c r="F14" s="193" t="s">
        <v>271</v>
      </c>
      <c r="G14" s="194"/>
      <c r="H14" s="187" t="s">
        <v>268</v>
      </c>
      <c r="I14" s="195" t="s">
        <v>272</v>
      </c>
      <c r="J14" s="196"/>
      <c r="K14" s="191">
        <v>54</v>
      </c>
      <c r="L14" s="192">
        <v>138</v>
      </c>
      <c r="M14" s="189">
        <v>-1656</v>
      </c>
      <c r="N14" s="111"/>
    </row>
    <row r="15" spans="2:14">
      <c r="B15" s="109"/>
      <c r="C15" s="172"/>
      <c r="D15" s="110"/>
      <c r="E15" s="190">
        <v>7</v>
      </c>
      <c r="F15" s="410" t="s">
        <v>273</v>
      </c>
      <c r="G15" s="411"/>
      <c r="H15" s="187" t="s">
        <v>21</v>
      </c>
      <c r="I15" s="422">
        <v>20207235301</v>
      </c>
      <c r="J15" s="422"/>
      <c r="K15" s="191"/>
      <c r="L15" s="192"/>
      <c r="M15" s="189">
        <v>33814</v>
      </c>
      <c r="N15" s="111"/>
    </row>
    <row r="16" spans="2:14">
      <c r="B16" s="109"/>
      <c r="C16" s="172"/>
      <c r="D16" s="110"/>
      <c r="E16" s="190">
        <v>8</v>
      </c>
      <c r="F16" s="410" t="s">
        <v>274</v>
      </c>
      <c r="G16" s="411"/>
      <c r="H16" s="187" t="s">
        <v>268</v>
      </c>
      <c r="I16" s="422" t="s">
        <v>275</v>
      </c>
      <c r="J16" s="422"/>
      <c r="K16" s="197">
        <v>1.5</v>
      </c>
      <c r="L16" s="198">
        <v>0</v>
      </c>
      <c r="M16" s="189">
        <v>151</v>
      </c>
      <c r="N16" s="111"/>
    </row>
    <row r="17" spans="1:14">
      <c r="B17" s="109"/>
      <c r="C17" s="172"/>
      <c r="D17" s="110"/>
      <c r="E17" s="190">
        <v>9</v>
      </c>
      <c r="F17" s="421" t="s">
        <v>274</v>
      </c>
      <c r="G17" s="421"/>
      <c r="H17" s="187" t="s">
        <v>21</v>
      </c>
      <c r="I17" s="422" t="s">
        <v>276</v>
      </c>
      <c r="J17" s="422"/>
      <c r="K17" s="197"/>
      <c r="L17" s="198"/>
      <c r="M17" s="189">
        <v>120</v>
      </c>
      <c r="N17" s="111"/>
    </row>
    <row r="18" spans="1:14">
      <c r="A18" s="199"/>
      <c r="B18" s="200"/>
      <c r="C18" s="201"/>
      <c r="D18" s="202"/>
      <c r="E18" s="203"/>
      <c r="F18" s="413" t="s">
        <v>277</v>
      </c>
      <c r="G18" s="414"/>
      <c r="H18" s="414"/>
      <c r="I18" s="414"/>
      <c r="J18" s="414"/>
      <c r="K18" s="414"/>
      <c r="L18" s="415"/>
      <c r="M18" s="204">
        <f>SUM(M9:M17)</f>
        <v>238308</v>
      </c>
      <c r="N18" s="205"/>
    </row>
    <row r="19" spans="1:14">
      <c r="B19" s="109"/>
      <c r="C19" s="172">
        <v>4</v>
      </c>
      <c r="D19" s="110"/>
      <c r="E19" s="206"/>
      <c r="F19" s="67" t="s">
        <v>40</v>
      </c>
      <c r="G19" s="206"/>
      <c r="H19" s="206"/>
      <c r="I19" s="206"/>
      <c r="J19" s="206"/>
      <c r="K19" s="206"/>
      <c r="L19" s="207"/>
      <c r="M19" s="176"/>
      <c r="N19" s="111"/>
    </row>
    <row r="20" spans="1:14">
      <c r="B20" s="109"/>
      <c r="C20" s="172"/>
      <c r="D20" s="110"/>
      <c r="E20" s="403" t="s">
        <v>29</v>
      </c>
      <c r="F20" s="404" t="s">
        <v>278</v>
      </c>
      <c r="G20" s="405"/>
      <c r="H20" s="405"/>
      <c r="I20" s="405"/>
      <c r="J20" s="406"/>
      <c r="K20" s="182" t="s">
        <v>260</v>
      </c>
      <c r="L20" s="183" t="s">
        <v>261</v>
      </c>
      <c r="M20" s="183" t="s">
        <v>260</v>
      </c>
      <c r="N20" s="111"/>
    </row>
    <row r="21" spans="1:14">
      <c r="B21" s="109"/>
      <c r="C21" s="172"/>
      <c r="D21" s="110"/>
      <c r="E21" s="403"/>
      <c r="F21" s="407"/>
      <c r="G21" s="408"/>
      <c r="H21" s="408"/>
      <c r="I21" s="408"/>
      <c r="J21" s="409"/>
      <c r="K21" s="184" t="s">
        <v>262</v>
      </c>
      <c r="L21" s="185" t="s">
        <v>263</v>
      </c>
      <c r="M21" s="185" t="s">
        <v>264</v>
      </c>
      <c r="N21" s="111"/>
    </row>
    <row r="22" spans="1:14">
      <c r="B22" s="109"/>
      <c r="C22" s="172"/>
      <c r="D22" s="110"/>
      <c r="E22" s="186"/>
      <c r="F22" s="410" t="s">
        <v>279</v>
      </c>
      <c r="G22" s="411"/>
      <c r="H22" s="411"/>
      <c r="I22" s="411"/>
      <c r="J22" s="412"/>
      <c r="K22" s="187"/>
      <c r="L22" s="188"/>
      <c r="M22" s="189">
        <v>73198</v>
      </c>
      <c r="N22" s="111"/>
    </row>
    <row r="23" spans="1:14">
      <c r="B23" s="109"/>
      <c r="C23" s="172"/>
      <c r="D23" s="110"/>
      <c r="E23" s="190"/>
      <c r="F23" s="410" t="s">
        <v>280</v>
      </c>
      <c r="G23" s="411"/>
      <c r="H23" s="411"/>
      <c r="I23" s="411"/>
      <c r="J23" s="412"/>
      <c r="K23" s="190"/>
      <c r="L23" s="189"/>
      <c r="M23" s="189">
        <v>0</v>
      </c>
      <c r="N23" s="111"/>
    </row>
    <row r="24" spans="1:14">
      <c r="B24" s="109"/>
      <c r="C24" s="172"/>
      <c r="D24" s="110"/>
      <c r="E24" s="190"/>
      <c r="F24" s="410" t="s">
        <v>281</v>
      </c>
      <c r="G24" s="411"/>
      <c r="H24" s="411"/>
      <c r="I24" s="411"/>
      <c r="J24" s="412"/>
      <c r="K24" s="190"/>
      <c r="L24" s="189"/>
      <c r="M24" s="189">
        <v>0</v>
      </c>
      <c r="N24" s="111"/>
    </row>
    <row r="25" spans="1:14">
      <c r="B25" s="109"/>
      <c r="C25" s="172"/>
      <c r="D25" s="110"/>
      <c r="E25" s="203"/>
      <c r="F25" s="413" t="s">
        <v>277</v>
      </c>
      <c r="G25" s="414"/>
      <c r="H25" s="414"/>
      <c r="I25" s="414"/>
      <c r="J25" s="414"/>
      <c r="K25" s="414"/>
      <c r="L25" s="415"/>
      <c r="M25" s="204">
        <f>SUM(M22:M24)</f>
        <v>73198</v>
      </c>
      <c r="N25" s="111"/>
    </row>
    <row r="26" spans="1:14">
      <c r="B26" s="109"/>
      <c r="C26" s="172">
        <v>5</v>
      </c>
      <c r="D26" s="110"/>
      <c r="E26" s="180">
        <v>2</v>
      </c>
      <c r="F26" s="181" t="s">
        <v>41</v>
      </c>
      <c r="G26" s="59"/>
      <c r="H26" s="110"/>
      <c r="I26" s="110"/>
      <c r="J26" s="110"/>
      <c r="K26" s="110"/>
      <c r="L26" s="176"/>
      <c r="M26" s="176"/>
      <c r="N26" s="111"/>
    </row>
    <row r="27" spans="1:14">
      <c r="B27" s="109"/>
      <c r="C27" s="172"/>
      <c r="D27" s="110"/>
      <c r="E27" s="110"/>
      <c r="F27" s="110"/>
      <c r="G27" s="110" t="s">
        <v>282</v>
      </c>
      <c r="H27" s="110"/>
      <c r="I27" s="110"/>
      <c r="J27" s="110"/>
      <c r="K27" s="110"/>
      <c r="L27" s="176"/>
      <c r="M27" s="176"/>
      <c r="N27" s="111"/>
    </row>
    <row r="28" spans="1:14">
      <c r="B28" s="109"/>
      <c r="C28" s="172">
        <v>6</v>
      </c>
      <c r="D28" s="110"/>
      <c r="E28" s="180">
        <v>3</v>
      </c>
      <c r="F28" s="181" t="s">
        <v>42</v>
      </c>
      <c r="G28" s="59"/>
      <c r="H28" s="110"/>
      <c r="I28" s="110"/>
      <c r="J28" s="110"/>
      <c r="K28" s="110"/>
      <c r="L28" s="176"/>
      <c r="M28" s="176"/>
      <c r="N28" s="111"/>
    </row>
    <row r="29" spans="1:14">
      <c r="B29" s="109"/>
      <c r="C29" s="172">
        <v>7</v>
      </c>
      <c r="D29" s="110"/>
      <c r="E29" s="58" t="s">
        <v>38</v>
      </c>
      <c r="F29" s="208" t="s">
        <v>283</v>
      </c>
      <c r="G29" s="110"/>
      <c r="H29" s="110"/>
      <c r="I29" s="110"/>
      <c r="J29" s="110"/>
      <c r="K29" s="110"/>
      <c r="L29" s="176"/>
      <c r="M29" s="176"/>
      <c r="N29" s="111"/>
    </row>
    <row r="30" spans="1:14">
      <c r="B30" s="109"/>
      <c r="C30" s="172"/>
      <c r="D30" s="110"/>
      <c r="E30" s="110"/>
      <c r="F30" s="399" t="s">
        <v>284</v>
      </c>
      <c r="G30" s="399"/>
      <c r="H30" s="110"/>
      <c r="I30" s="172" t="s">
        <v>29</v>
      </c>
      <c r="J30" s="110">
        <v>10</v>
      </c>
      <c r="K30" s="172" t="s">
        <v>21</v>
      </c>
      <c r="L30" s="209">
        <v>9654191</v>
      </c>
      <c r="M30" s="176"/>
      <c r="N30" s="111"/>
    </row>
    <row r="31" spans="1:14">
      <c r="B31" s="109"/>
      <c r="C31" s="172"/>
      <c r="D31" s="110"/>
      <c r="E31" s="110"/>
      <c r="F31" s="399" t="s">
        <v>285</v>
      </c>
      <c r="G31" s="399"/>
      <c r="H31" s="110"/>
      <c r="I31" s="172" t="s">
        <v>29</v>
      </c>
      <c r="J31" s="210">
        <v>0</v>
      </c>
      <c r="K31" s="172" t="s">
        <v>21</v>
      </c>
      <c r="L31" s="211">
        <v>0</v>
      </c>
      <c r="M31" s="176"/>
      <c r="N31" s="111"/>
    </row>
    <row r="32" spans="1:14">
      <c r="B32" s="109"/>
      <c r="C32" s="172"/>
      <c r="D32" s="110"/>
      <c r="E32" s="110"/>
      <c r="F32" s="110" t="s">
        <v>286</v>
      </c>
      <c r="G32" s="110"/>
      <c r="H32" s="110"/>
      <c r="I32" s="172" t="s">
        <v>29</v>
      </c>
      <c r="J32" s="210">
        <v>1</v>
      </c>
      <c r="K32" s="172" t="s">
        <v>21</v>
      </c>
      <c r="L32" s="211">
        <v>126650</v>
      </c>
      <c r="M32" s="176"/>
      <c r="N32" s="111"/>
    </row>
    <row r="33" spans="1:14">
      <c r="B33" s="109"/>
      <c r="C33" s="172"/>
      <c r="D33" s="110"/>
      <c r="E33" s="110"/>
      <c r="F33" s="110" t="s">
        <v>287</v>
      </c>
      <c r="G33" s="110"/>
      <c r="H33" s="110"/>
      <c r="I33" s="172" t="s">
        <v>29</v>
      </c>
      <c r="J33" s="210">
        <v>0</v>
      </c>
      <c r="K33" s="172" t="s">
        <v>21</v>
      </c>
      <c r="L33" s="211">
        <v>0</v>
      </c>
      <c r="M33" s="176"/>
      <c r="N33" s="111"/>
    </row>
    <row r="34" spans="1:14">
      <c r="B34" s="109"/>
      <c r="C34" s="172"/>
      <c r="D34" s="110"/>
      <c r="E34" s="110"/>
      <c r="F34" s="110" t="s">
        <v>288</v>
      </c>
      <c r="G34" s="110"/>
      <c r="H34" s="110"/>
      <c r="I34" s="172" t="s">
        <v>29</v>
      </c>
      <c r="J34" s="210">
        <v>0</v>
      </c>
      <c r="K34" s="172" t="s">
        <v>21</v>
      </c>
      <c r="L34" s="211">
        <v>0</v>
      </c>
      <c r="M34" s="176"/>
      <c r="N34" s="111"/>
    </row>
    <row r="35" spans="1:14">
      <c r="B35" s="109"/>
      <c r="C35" s="172"/>
      <c r="D35" s="110"/>
      <c r="E35" s="110"/>
      <c r="F35" s="110" t="s">
        <v>289</v>
      </c>
      <c r="G35" s="110"/>
      <c r="H35" s="110"/>
      <c r="I35" s="172" t="s">
        <v>29</v>
      </c>
      <c r="J35" s="210">
        <v>9</v>
      </c>
      <c r="K35" s="172" t="s">
        <v>21</v>
      </c>
      <c r="L35" s="211">
        <v>9527541</v>
      </c>
      <c r="M35" s="176"/>
      <c r="N35" s="111"/>
    </row>
    <row r="36" spans="1:14">
      <c r="B36" s="109"/>
      <c r="C36" s="172"/>
      <c r="D36" s="110"/>
      <c r="E36" s="110"/>
      <c r="F36" s="400" t="s">
        <v>290</v>
      </c>
      <c r="G36" s="400"/>
      <c r="H36" s="110"/>
      <c r="I36" s="172" t="s">
        <v>29</v>
      </c>
      <c r="J36" s="210"/>
      <c r="K36" s="172" t="s">
        <v>21</v>
      </c>
      <c r="L36" s="211"/>
      <c r="M36" s="176"/>
      <c r="N36" s="111"/>
    </row>
    <row r="37" spans="1:14">
      <c r="B37" s="109"/>
      <c r="C37" s="172"/>
      <c r="D37" s="110"/>
      <c r="E37" s="110"/>
      <c r="F37" s="212" t="s">
        <v>291</v>
      </c>
      <c r="G37" s="110"/>
      <c r="H37" s="110"/>
      <c r="I37" s="172" t="s">
        <v>29</v>
      </c>
      <c r="J37" s="210">
        <v>0</v>
      </c>
      <c r="K37" s="172" t="s">
        <v>21</v>
      </c>
      <c r="L37" s="211">
        <v>0</v>
      </c>
      <c r="M37" s="176"/>
      <c r="N37" s="111"/>
    </row>
    <row r="38" spans="1:14">
      <c r="B38" s="109"/>
      <c r="C38" s="172"/>
      <c r="D38" s="110"/>
      <c r="E38" s="110"/>
      <c r="F38" s="212" t="s">
        <v>292</v>
      </c>
      <c r="G38" s="110"/>
      <c r="H38" s="110"/>
      <c r="I38" s="172" t="s">
        <v>29</v>
      </c>
      <c r="J38" s="210">
        <v>0</v>
      </c>
      <c r="K38" s="172" t="s">
        <v>21</v>
      </c>
      <c r="L38" s="211">
        <v>0</v>
      </c>
      <c r="M38" s="176"/>
      <c r="N38" s="111"/>
    </row>
    <row r="39" spans="1:14" ht="17.25">
      <c r="B39" s="109"/>
      <c r="C39" s="172">
        <v>8</v>
      </c>
      <c r="D39" s="110"/>
      <c r="E39" s="58" t="s">
        <v>38</v>
      </c>
      <c r="F39" s="208" t="s">
        <v>44</v>
      </c>
      <c r="G39" s="110"/>
      <c r="H39" s="110"/>
      <c r="I39" s="213" t="s">
        <v>29</v>
      </c>
      <c r="J39" s="348">
        <v>1</v>
      </c>
      <c r="K39" s="213" t="s">
        <v>21</v>
      </c>
      <c r="L39" s="349">
        <v>596400</v>
      </c>
      <c r="M39" s="176"/>
      <c r="N39" s="111"/>
    </row>
    <row r="40" spans="1:14">
      <c r="B40" s="109"/>
      <c r="C40" s="172"/>
      <c r="D40" s="110"/>
      <c r="E40" s="110"/>
      <c r="F40" s="212" t="s">
        <v>293</v>
      </c>
      <c r="G40" s="110"/>
      <c r="H40" s="110"/>
      <c r="I40" s="110"/>
      <c r="J40" s="110"/>
      <c r="K40" s="110"/>
      <c r="L40" s="176"/>
      <c r="M40" s="176"/>
      <c r="N40" s="111"/>
    </row>
    <row r="41" spans="1:14">
      <c r="B41" s="109"/>
      <c r="C41" s="172">
        <v>9</v>
      </c>
      <c r="D41" s="110"/>
      <c r="E41" s="58" t="s">
        <v>38</v>
      </c>
      <c r="F41" s="208" t="s">
        <v>45</v>
      </c>
      <c r="G41" s="110"/>
      <c r="H41" s="416"/>
      <c r="I41" s="416"/>
      <c r="J41" s="110"/>
      <c r="K41" s="110"/>
      <c r="L41" s="176"/>
      <c r="M41" s="176"/>
      <c r="N41" s="111"/>
    </row>
    <row r="42" spans="1:14">
      <c r="B42" s="109"/>
      <c r="C42" s="172"/>
      <c r="D42" s="110"/>
      <c r="E42" s="110"/>
      <c r="F42" s="110"/>
      <c r="G42" s="110" t="s">
        <v>294</v>
      </c>
      <c r="H42" s="110"/>
      <c r="I42" s="110"/>
      <c r="J42" s="110"/>
      <c r="K42" s="172" t="s">
        <v>21</v>
      </c>
      <c r="L42" s="176">
        <v>78640</v>
      </c>
      <c r="M42" s="176"/>
      <c r="N42" s="111"/>
    </row>
    <row r="43" spans="1:14">
      <c r="B43" s="109"/>
      <c r="C43" s="172"/>
      <c r="D43" s="110"/>
      <c r="E43" s="110"/>
      <c r="F43" s="110"/>
      <c r="G43" s="110" t="s">
        <v>295</v>
      </c>
      <c r="H43" s="110"/>
      <c r="I43" s="110"/>
      <c r="J43" s="110"/>
      <c r="K43" s="172" t="s">
        <v>21</v>
      </c>
      <c r="L43" s="211">
        <v>114386</v>
      </c>
      <c r="M43" s="176"/>
      <c r="N43" s="111"/>
    </row>
    <row r="44" spans="1:14">
      <c r="A44" s="1"/>
      <c r="B44" s="20"/>
      <c r="C44" s="67"/>
      <c r="D44" s="21"/>
      <c r="E44" s="21"/>
      <c r="F44" s="21"/>
      <c r="G44" s="21" t="s">
        <v>296</v>
      </c>
      <c r="H44" s="21"/>
      <c r="I44" s="21"/>
      <c r="J44" s="21"/>
      <c r="K44" s="172" t="s">
        <v>21</v>
      </c>
      <c r="L44" s="211">
        <f>L42-L43+L46</f>
        <v>6199085</v>
      </c>
      <c r="M44" s="215"/>
      <c r="N44" s="22"/>
    </row>
    <row r="45" spans="1:14">
      <c r="A45" s="1"/>
      <c r="B45" s="20"/>
      <c r="C45" s="67"/>
      <c r="D45" s="21"/>
      <c r="E45" s="21"/>
      <c r="F45" s="21"/>
      <c r="G45" s="21" t="s">
        <v>297</v>
      </c>
      <c r="H45" s="21"/>
      <c r="I45" s="21"/>
      <c r="J45" s="21"/>
      <c r="K45" s="172" t="s">
        <v>21</v>
      </c>
      <c r="L45" s="211">
        <v>0</v>
      </c>
      <c r="M45" s="215"/>
      <c r="N45" s="22"/>
    </row>
    <row r="46" spans="1:14" ht="15.75">
      <c r="A46" s="1"/>
      <c r="B46" s="20"/>
      <c r="C46" s="67"/>
      <c r="D46" s="21"/>
      <c r="E46" s="1"/>
      <c r="F46" s="1"/>
      <c r="G46" s="21" t="s">
        <v>298</v>
      </c>
      <c r="H46" s="26"/>
      <c r="I46" s="26"/>
      <c r="J46" s="26"/>
      <c r="K46" s="172" t="s">
        <v>21</v>
      </c>
      <c r="L46" s="211">
        <v>6234831</v>
      </c>
      <c r="M46" s="215"/>
      <c r="N46" s="22"/>
    </row>
    <row r="47" spans="1:14" ht="15.75">
      <c r="A47" s="1"/>
      <c r="B47" s="20"/>
      <c r="C47" s="67">
        <v>10</v>
      </c>
      <c r="D47" s="21"/>
      <c r="E47" s="58" t="s">
        <v>38</v>
      </c>
      <c r="F47" s="208" t="s">
        <v>46</v>
      </c>
      <c r="G47" s="26"/>
      <c r="H47" s="26"/>
      <c r="I47" s="26"/>
      <c r="J47" s="26"/>
      <c r="K47" s="26"/>
      <c r="L47" s="216"/>
      <c r="M47" s="215"/>
      <c r="N47" s="22"/>
    </row>
    <row r="48" spans="1:14">
      <c r="A48" s="1"/>
      <c r="B48" s="20"/>
      <c r="C48" s="67"/>
      <c r="D48" s="21"/>
      <c r="E48" s="21"/>
      <c r="F48" s="21"/>
      <c r="G48" s="21" t="s">
        <v>299</v>
      </c>
      <c r="H48" s="21"/>
      <c r="I48" s="21"/>
      <c r="J48" s="21"/>
      <c r="K48" s="172" t="s">
        <v>21</v>
      </c>
      <c r="L48" s="214">
        <v>241362</v>
      </c>
      <c r="M48" s="215"/>
      <c r="N48" s="22"/>
    </row>
    <row r="49" spans="1:14">
      <c r="A49" s="1"/>
      <c r="B49" s="20"/>
      <c r="C49" s="67"/>
      <c r="D49" s="21"/>
      <c r="E49" s="21"/>
      <c r="F49" s="21"/>
      <c r="G49" s="21" t="s">
        <v>300</v>
      </c>
      <c r="H49" s="21"/>
      <c r="I49" s="21"/>
      <c r="J49" s="21"/>
      <c r="K49" s="172" t="s">
        <v>21</v>
      </c>
      <c r="L49" s="211">
        <v>3694027</v>
      </c>
      <c r="M49" s="215"/>
      <c r="N49" s="22"/>
    </row>
    <row r="50" spans="1:14">
      <c r="A50" s="1"/>
      <c r="B50" s="20"/>
      <c r="C50" s="67"/>
      <c r="D50" s="21"/>
      <c r="E50" s="21"/>
      <c r="F50" s="21"/>
      <c r="G50" s="217" t="s">
        <v>301</v>
      </c>
      <c r="H50" s="21"/>
      <c r="I50" s="21"/>
      <c r="J50" s="21"/>
      <c r="K50" s="172" t="s">
        <v>21</v>
      </c>
      <c r="L50" s="211">
        <v>4178607</v>
      </c>
      <c r="M50" s="215"/>
      <c r="N50" s="22"/>
    </row>
    <row r="51" spans="1:14">
      <c r="A51" s="1"/>
      <c r="B51" s="20"/>
      <c r="C51" s="67"/>
      <c r="D51" s="21"/>
      <c r="E51" s="21"/>
      <c r="F51" s="21"/>
      <c r="G51" s="21" t="s">
        <v>302</v>
      </c>
      <c r="H51" s="21"/>
      <c r="I51" s="21"/>
      <c r="J51" s="21"/>
      <c r="K51" s="172" t="s">
        <v>21</v>
      </c>
      <c r="L51" s="171">
        <f>L50+L48-L49</f>
        <v>725942</v>
      </c>
      <c r="M51" s="215"/>
      <c r="N51" s="22">
        <v>1</v>
      </c>
    </row>
    <row r="52" spans="1:14">
      <c r="A52" s="1"/>
      <c r="B52" s="3"/>
      <c r="C52" s="33"/>
      <c r="D52" s="3"/>
      <c r="E52" s="3"/>
      <c r="F52" s="218"/>
      <c r="G52" s="218"/>
      <c r="H52" s="218"/>
      <c r="I52" s="218"/>
      <c r="J52" s="218"/>
      <c r="K52" s="33"/>
      <c r="L52" s="219"/>
      <c r="M52" s="220"/>
      <c r="N52" s="3"/>
    </row>
    <row r="53" spans="1:14">
      <c r="B53" s="29"/>
      <c r="C53" s="61"/>
      <c r="D53" s="29"/>
      <c r="E53" s="29"/>
      <c r="F53" s="221"/>
      <c r="G53" s="221"/>
      <c r="H53" s="221"/>
      <c r="I53" s="221"/>
      <c r="J53" s="221"/>
      <c r="K53" s="61"/>
      <c r="L53" s="222"/>
      <c r="M53" s="223"/>
      <c r="N53" s="29"/>
    </row>
    <row r="54" spans="1:14">
      <c r="B54" s="20"/>
      <c r="C54" s="58">
        <v>11</v>
      </c>
      <c r="D54" s="224"/>
      <c r="E54" s="58" t="s">
        <v>38</v>
      </c>
      <c r="F54" s="208" t="s">
        <v>47</v>
      </c>
      <c r="G54" s="178"/>
      <c r="H54" s="179"/>
      <c r="I54" s="110"/>
      <c r="K54" s="172" t="s">
        <v>303</v>
      </c>
      <c r="L54" s="214">
        <v>0</v>
      </c>
      <c r="M54" s="215"/>
      <c r="N54" s="22"/>
    </row>
    <row r="55" spans="1:14">
      <c r="B55" s="20"/>
      <c r="C55" s="67"/>
      <c r="D55" s="21"/>
      <c r="F55" s="208"/>
      <c r="G55" s="59"/>
      <c r="H55" s="110"/>
      <c r="I55" s="110"/>
      <c r="K55" s="172"/>
      <c r="L55" s="176"/>
      <c r="M55" s="215"/>
      <c r="N55" s="22"/>
    </row>
    <row r="56" spans="1:14">
      <c r="B56" s="20"/>
      <c r="C56" s="172">
        <v>12</v>
      </c>
      <c r="D56" s="110"/>
      <c r="E56" s="58" t="s">
        <v>38</v>
      </c>
      <c r="F56" s="208"/>
      <c r="G56" s="174"/>
      <c r="H56" s="174"/>
      <c r="I56" s="174"/>
      <c r="K56" s="172" t="s">
        <v>304</v>
      </c>
      <c r="L56" s="175"/>
      <c r="M56" s="215"/>
      <c r="N56" s="22"/>
    </row>
    <row r="57" spans="1:14">
      <c r="B57" s="20"/>
      <c r="C57" s="172"/>
      <c r="D57" s="110"/>
      <c r="F57" s="202"/>
      <c r="G57" s="202"/>
      <c r="H57" s="202"/>
      <c r="I57" s="202"/>
      <c r="K57" s="172"/>
      <c r="L57" s="225"/>
      <c r="M57" s="215"/>
      <c r="N57" s="22"/>
    </row>
    <row r="58" spans="1:14">
      <c r="B58" s="20"/>
      <c r="C58" s="172">
        <v>13</v>
      </c>
      <c r="D58" s="110"/>
      <c r="E58" s="58" t="s">
        <v>38</v>
      </c>
      <c r="F58" s="202"/>
      <c r="G58" s="202"/>
      <c r="H58" s="202"/>
      <c r="I58" s="202"/>
      <c r="K58" s="172" t="s">
        <v>304</v>
      </c>
      <c r="L58" s="225"/>
      <c r="M58" s="215"/>
      <c r="N58" s="22"/>
    </row>
    <row r="59" spans="1:14">
      <c r="B59" s="20"/>
      <c r="C59" s="172"/>
      <c r="D59" s="110"/>
      <c r="F59" s="226"/>
      <c r="G59" s="226"/>
      <c r="H59" s="174"/>
      <c r="I59" s="174"/>
      <c r="K59" s="172"/>
      <c r="L59" s="175"/>
      <c r="M59" s="215"/>
      <c r="N59" s="22"/>
    </row>
    <row r="60" spans="1:14">
      <c r="B60" s="20"/>
      <c r="C60" s="172">
        <v>14</v>
      </c>
      <c r="D60" s="110"/>
      <c r="E60" s="177">
        <v>4</v>
      </c>
      <c r="F60" s="227" t="s">
        <v>48</v>
      </c>
      <c r="G60" s="226"/>
      <c r="H60" s="174"/>
      <c r="I60" s="174"/>
      <c r="K60" s="172"/>
      <c r="L60" s="176"/>
      <c r="M60" s="215"/>
      <c r="N60" s="22"/>
    </row>
    <row r="61" spans="1:14">
      <c r="B61" s="20"/>
      <c r="C61" s="172"/>
      <c r="D61" s="110"/>
      <c r="E61" s="110"/>
      <c r="F61" s="226"/>
      <c r="G61" s="226"/>
      <c r="H61" s="174"/>
      <c r="I61" s="174"/>
      <c r="K61" s="172"/>
      <c r="L61" s="176"/>
      <c r="M61" s="215"/>
      <c r="N61" s="22"/>
    </row>
    <row r="62" spans="1:14">
      <c r="B62" s="20"/>
      <c r="C62" s="172">
        <v>15</v>
      </c>
      <c r="D62" s="110"/>
      <c r="E62" s="21" t="s">
        <v>38</v>
      </c>
      <c r="F62" s="228" t="s">
        <v>49</v>
      </c>
      <c r="G62" s="226"/>
      <c r="H62" s="174"/>
      <c r="I62" s="174"/>
      <c r="K62" s="172" t="s">
        <v>304</v>
      </c>
      <c r="L62" s="176"/>
      <c r="M62" s="215"/>
      <c r="N62" s="22"/>
    </row>
    <row r="63" spans="1:14">
      <c r="B63" s="20"/>
      <c r="C63" s="229"/>
      <c r="D63" s="110"/>
      <c r="E63" s="1"/>
      <c r="F63" s="230"/>
      <c r="G63" s="226"/>
      <c r="H63" s="174"/>
      <c r="I63" s="174"/>
      <c r="K63" s="172"/>
      <c r="L63" s="231"/>
      <c r="M63" s="215"/>
      <c r="N63" s="22"/>
    </row>
    <row r="64" spans="1:14">
      <c r="B64" s="20"/>
      <c r="C64" s="172">
        <v>16</v>
      </c>
      <c r="D64" s="202"/>
      <c r="E64" s="21" t="s">
        <v>38</v>
      </c>
      <c r="F64" s="228" t="s">
        <v>50</v>
      </c>
      <c r="G64" s="232"/>
      <c r="H64" s="232"/>
      <c r="I64" s="232"/>
      <c r="K64" s="172" t="s">
        <v>304</v>
      </c>
      <c r="L64" s="233"/>
      <c r="M64" s="215"/>
      <c r="N64" s="22"/>
    </row>
    <row r="65" spans="2:14">
      <c r="B65" s="20"/>
      <c r="C65" s="229"/>
      <c r="D65" s="110"/>
      <c r="E65" s="1"/>
      <c r="F65" s="230"/>
      <c r="G65" s="206"/>
      <c r="H65" s="206"/>
      <c r="I65" s="206"/>
      <c r="K65" s="172"/>
      <c r="L65" s="207"/>
      <c r="M65" s="215"/>
      <c r="N65" s="22"/>
    </row>
    <row r="66" spans="2:14">
      <c r="B66" s="20"/>
      <c r="C66" s="201">
        <v>17</v>
      </c>
      <c r="D66" s="110"/>
      <c r="E66" s="59" t="s">
        <v>38</v>
      </c>
      <c r="F66" s="234" t="s">
        <v>51</v>
      </c>
      <c r="G66" s="206"/>
      <c r="H66" s="206"/>
      <c r="I66" s="206"/>
      <c r="K66" s="172" t="s">
        <v>304</v>
      </c>
      <c r="L66" s="207"/>
      <c r="M66" s="215"/>
      <c r="N66" s="22"/>
    </row>
    <row r="67" spans="2:14">
      <c r="B67" s="20"/>
      <c r="C67" s="172"/>
      <c r="D67" s="110"/>
      <c r="E67" s="1"/>
      <c r="F67" s="230"/>
      <c r="G67" s="202"/>
      <c r="H67" s="202"/>
      <c r="I67" s="202"/>
      <c r="K67" s="172"/>
      <c r="L67" s="225"/>
      <c r="M67" s="215"/>
      <c r="N67" s="22"/>
    </row>
    <row r="68" spans="2:14">
      <c r="B68" s="20"/>
      <c r="C68" s="172">
        <v>18</v>
      </c>
      <c r="D68" s="110"/>
      <c r="E68" s="21" t="s">
        <v>38</v>
      </c>
      <c r="F68" s="235" t="s">
        <v>52</v>
      </c>
      <c r="G68" s="202"/>
      <c r="H68" s="202"/>
      <c r="I68" s="202"/>
      <c r="K68" s="172" t="s">
        <v>304</v>
      </c>
      <c r="L68" s="225"/>
      <c r="M68" s="215"/>
      <c r="N68" s="22"/>
    </row>
    <row r="69" spans="2:14">
      <c r="B69" s="20"/>
      <c r="C69" s="172"/>
      <c r="D69" s="110"/>
      <c r="E69" s="1"/>
      <c r="F69" s="230"/>
      <c r="G69" s="226"/>
      <c r="H69" s="226"/>
      <c r="I69" s="226"/>
      <c r="K69" s="172"/>
      <c r="L69" s="175"/>
      <c r="M69" s="215"/>
      <c r="N69" s="22"/>
    </row>
    <row r="70" spans="2:14">
      <c r="B70" s="20"/>
      <c r="C70" s="172">
        <v>19</v>
      </c>
      <c r="D70" s="110"/>
      <c r="E70" s="21" t="s">
        <v>38</v>
      </c>
      <c r="F70" s="236" t="s">
        <v>53</v>
      </c>
      <c r="G70" s="226"/>
      <c r="H70" s="226"/>
      <c r="I70" s="226"/>
      <c r="K70" s="172" t="s">
        <v>21</v>
      </c>
      <c r="L70" s="237">
        <v>1995026</v>
      </c>
      <c r="M70" s="215"/>
      <c r="N70" s="22"/>
    </row>
    <row r="71" spans="2:14">
      <c r="B71" s="20"/>
      <c r="C71" s="172"/>
      <c r="D71" s="110"/>
      <c r="E71" s="1"/>
      <c r="F71" s="230" t="s">
        <v>305</v>
      </c>
      <c r="G71" s="226"/>
      <c r="H71" s="226"/>
      <c r="I71" s="226"/>
      <c r="K71" s="172"/>
      <c r="L71" s="176"/>
      <c r="M71" s="215"/>
      <c r="N71" s="22"/>
    </row>
    <row r="72" spans="2:14">
      <c r="B72" s="20"/>
      <c r="C72" s="172">
        <v>20</v>
      </c>
      <c r="D72" s="110"/>
      <c r="E72" s="59" t="s">
        <v>38</v>
      </c>
      <c r="F72" s="208" t="s">
        <v>54</v>
      </c>
      <c r="G72" s="226"/>
      <c r="H72" s="226"/>
      <c r="I72" s="226"/>
      <c r="K72" s="172" t="s">
        <v>304</v>
      </c>
      <c r="L72" s="176"/>
      <c r="M72" s="215"/>
      <c r="N72" s="22"/>
    </row>
    <row r="73" spans="2:14">
      <c r="B73" s="20"/>
      <c r="C73" s="172"/>
      <c r="D73" s="110"/>
      <c r="E73" s="1"/>
      <c r="F73" s="230"/>
      <c r="G73" s="232"/>
      <c r="H73" s="232"/>
      <c r="I73" s="232"/>
      <c r="K73" s="172"/>
      <c r="L73" s="233"/>
      <c r="M73" s="215"/>
      <c r="N73" s="22"/>
    </row>
    <row r="74" spans="2:14">
      <c r="B74" s="20"/>
      <c r="C74" s="172">
        <v>21</v>
      </c>
      <c r="D74" s="110"/>
      <c r="E74" s="59" t="s">
        <v>38</v>
      </c>
      <c r="F74" s="208"/>
      <c r="G74" s="110"/>
      <c r="H74" s="110"/>
      <c r="I74" s="110"/>
      <c r="K74" s="172" t="s">
        <v>304</v>
      </c>
      <c r="L74" s="176"/>
      <c r="M74" s="215"/>
      <c r="N74" s="22"/>
    </row>
    <row r="75" spans="2:14">
      <c r="B75" s="20"/>
      <c r="C75" s="172"/>
      <c r="D75" s="110"/>
      <c r="E75" s="58"/>
      <c r="F75" s="238"/>
      <c r="G75" s="59"/>
      <c r="H75" s="110"/>
      <c r="I75" s="110"/>
      <c r="K75" s="172"/>
      <c r="L75" s="176"/>
      <c r="M75" s="215"/>
      <c r="N75" s="22"/>
    </row>
    <row r="76" spans="2:14">
      <c r="B76" s="20"/>
      <c r="C76" s="172">
        <v>22</v>
      </c>
      <c r="D76" s="110"/>
      <c r="E76" s="177">
        <v>5</v>
      </c>
      <c r="F76" s="227" t="s">
        <v>55</v>
      </c>
      <c r="G76" s="59"/>
      <c r="H76" s="110"/>
      <c r="I76" s="110"/>
      <c r="K76" s="172" t="s">
        <v>304</v>
      </c>
      <c r="L76" s="176"/>
      <c r="M76" s="215"/>
      <c r="N76" s="22"/>
    </row>
    <row r="77" spans="2:14">
      <c r="B77" s="20"/>
      <c r="C77" s="172"/>
      <c r="D77" s="110"/>
      <c r="E77" s="110"/>
      <c r="F77" s="110"/>
      <c r="G77" s="110"/>
      <c r="H77" s="110"/>
      <c r="I77" s="110"/>
      <c r="K77" s="172"/>
      <c r="L77" s="176"/>
      <c r="M77" s="215"/>
      <c r="N77" s="22"/>
    </row>
    <row r="78" spans="2:14">
      <c r="B78" s="20"/>
      <c r="C78" s="172">
        <v>23</v>
      </c>
      <c r="D78" s="110"/>
      <c r="E78" s="177">
        <v>6</v>
      </c>
      <c r="F78" s="227" t="s">
        <v>56</v>
      </c>
      <c r="G78" s="59"/>
      <c r="H78" s="110"/>
      <c r="I78" s="110"/>
      <c r="K78" s="172" t="s">
        <v>304</v>
      </c>
      <c r="L78" s="176"/>
      <c r="M78" s="215"/>
      <c r="N78" s="22"/>
    </row>
    <row r="79" spans="2:14">
      <c r="B79" s="20"/>
      <c r="C79" s="172"/>
      <c r="D79" s="110"/>
      <c r="H79" s="110"/>
      <c r="I79" s="110"/>
      <c r="K79" s="172"/>
      <c r="L79" s="176"/>
      <c r="M79" s="215"/>
      <c r="N79" s="22"/>
    </row>
    <row r="80" spans="2:14">
      <c r="B80" s="20"/>
      <c r="C80" s="172">
        <v>24</v>
      </c>
      <c r="D80" s="110"/>
      <c r="E80" s="177">
        <v>7</v>
      </c>
      <c r="F80" s="227" t="s">
        <v>57</v>
      </c>
      <c r="G80" s="59"/>
      <c r="H80" s="110"/>
      <c r="I80" s="110"/>
      <c r="K80" s="172" t="s">
        <v>304</v>
      </c>
      <c r="L80" s="176"/>
      <c r="M80" s="215"/>
      <c r="N80" s="22"/>
    </row>
    <row r="81" spans="2:14">
      <c r="B81" s="20"/>
      <c r="C81" s="172"/>
      <c r="H81" s="110"/>
      <c r="I81" s="172"/>
      <c r="K81" s="172"/>
      <c r="L81" s="176"/>
      <c r="M81" s="215"/>
      <c r="N81" s="22"/>
    </row>
    <row r="82" spans="2:14">
      <c r="B82" s="20"/>
      <c r="C82" s="172">
        <v>25</v>
      </c>
      <c r="D82" s="110"/>
      <c r="E82" s="58" t="s">
        <v>38</v>
      </c>
      <c r="F82" s="59" t="s">
        <v>58</v>
      </c>
      <c r="H82" s="110"/>
      <c r="I82" s="172"/>
      <c r="K82" s="172" t="s">
        <v>21</v>
      </c>
      <c r="L82" s="239">
        <v>74971608</v>
      </c>
      <c r="M82" s="215"/>
      <c r="N82" s="22"/>
    </row>
    <row r="83" spans="2:14">
      <c r="B83" s="20"/>
      <c r="C83" s="229">
        <v>26</v>
      </c>
      <c r="D83" s="110"/>
      <c r="E83" s="58" t="s">
        <v>38</v>
      </c>
      <c r="F83" s="110"/>
      <c r="G83" s="110"/>
      <c r="H83" s="110"/>
      <c r="I83" s="172"/>
      <c r="K83" s="172"/>
      <c r="L83" s="176"/>
      <c r="M83" s="215"/>
      <c r="N83" s="22"/>
    </row>
    <row r="84" spans="2:14">
      <c r="B84" s="20"/>
      <c r="C84" s="172">
        <v>27</v>
      </c>
      <c r="D84" s="110"/>
      <c r="E84" s="240" t="s">
        <v>59</v>
      </c>
      <c r="F84" s="240" t="s">
        <v>306</v>
      </c>
      <c r="G84" s="110"/>
      <c r="H84" s="110"/>
      <c r="I84" s="172"/>
      <c r="K84" s="172"/>
      <c r="L84" s="176"/>
      <c r="M84" s="215"/>
      <c r="N84" s="22"/>
    </row>
    <row r="85" spans="2:14">
      <c r="B85" s="20"/>
      <c r="C85" s="172"/>
      <c r="D85" s="110"/>
      <c r="E85" s="110"/>
      <c r="F85" s="226"/>
      <c r="G85" s="226"/>
      <c r="H85" s="110"/>
      <c r="I85" s="172"/>
      <c r="K85" s="172"/>
      <c r="L85" s="176"/>
      <c r="M85" s="215"/>
      <c r="N85" s="22"/>
    </row>
    <row r="86" spans="2:14">
      <c r="B86" s="20"/>
      <c r="C86" s="172">
        <v>28</v>
      </c>
      <c r="D86" s="110"/>
      <c r="E86" s="240">
        <v>1</v>
      </c>
      <c r="F86" s="241" t="s">
        <v>61</v>
      </c>
      <c r="G86" s="110"/>
      <c r="H86" s="110"/>
      <c r="I86" s="172"/>
      <c r="K86" s="172" t="s">
        <v>21</v>
      </c>
      <c r="L86" s="239">
        <v>58676774</v>
      </c>
      <c r="M86" s="215"/>
      <c r="N86" s="22"/>
    </row>
    <row r="87" spans="2:14">
      <c r="B87" s="20"/>
      <c r="C87" s="172"/>
      <c r="D87" s="110"/>
      <c r="E87" s="240"/>
      <c r="F87" s="241" t="s">
        <v>307</v>
      </c>
      <c r="G87" s="110"/>
      <c r="H87" s="110"/>
      <c r="I87" s="172"/>
      <c r="K87" s="172"/>
      <c r="L87" s="176"/>
      <c r="M87" s="215"/>
      <c r="N87" s="22"/>
    </row>
    <row r="88" spans="2:14">
      <c r="B88" s="20"/>
      <c r="C88" s="172">
        <v>29</v>
      </c>
      <c r="D88" s="110"/>
      <c r="E88" s="240">
        <v>2</v>
      </c>
      <c r="F88" s="240" t="s">
        <v>62</v>
      </c>
      <c r="G88" s="110"/>
      <c r="H88" s="110"/>
      <c r="I88" s="110"/>
      <c r="K88" s="172" t="s">
        <v>21</v>
      </c>
      <c r="L88" s="239">
        <v>49513159</v>
      </c>
      <c r="M88" s="215"/>
      <c r="N88" s="22"/>
    </row>
    <row r="89" spans="2:14">
      <c r="B89" s="20"/>
      <c r="C89" s="172"/>
      <c r="D89" s="110"/>
      <c r="E89" s="110"/>
      <c r="F89" s="110"/>
      <c r="G89" s="110" t="s">
        <v>308</v>
      </c>
      <c r="H89" s="110"/>
      <c r="I89" s="110"/>
      <c r="J89" s="110"/>
      <c r="K89" s="110"/>
      <c r="L89" s="176"/>
      <c r="M89" s="215"/>
      <c r="N89" s="22"/>
    </row>
    <row r="90" spans="2:14">
      <c r="B90" s="20"/>
      <c r="C90" s="172"/>
      <c r="D90" s="110"/>
      <c r="E90" s="417" t="s">
        <v>29</v>
      </c>
      <c r="F90" s="417" t="s">
        <v>189</v>
      </c>
      <c r="G90" s="418" t="s">
        <v>309</v>
      </c>
      <c r="H90" s="419"/>
      <c r="I90" s="420"/>
      <c r="J90" s="418" t="s">
        <v>310</v>
      </c>
      <c r="K90" s="419"/>
      <c r="L90" s="420"/>
      <c r="M90" s="215"/>
      <c r="N90" s="22"/>
    </row>
    <row r="91" spans="2:14">
      <c r="B91" s="20"/>
      <c r="C91" s="172"/>
      <c r="D91" s="110"/>
      <c r="E91" s="417"/>
      <c r="F91" s="417"/>
      <c r="G91" s="242" t="s">
        <v>311</v>
      </c>
      <c r="H91" s="242" t="s">
        <v>200</v>
      </c>
      <c r="I91" s="242" t="s">
        <v>312</v>
      </c>
      <c r="J91" s="242" t="s">
        <v>311</v>
      </c>
      <c r="K91" s="242" t="s">
        <v>200</v>
      </c>
      <c r="L91" s="243" t="s">
        <v>312</v>
      </c>
      <c r="M91" s="215"/>
      <c r="N91" s="22"/>
    </row>
    <row r="92" spans="2:14">
      <c r="B92" s="20"/>
      <c r="C92" s="172">
        <v>30</v>
      </c>
      <c r="D92" s="110"/>
      <c r="E92" s="244">
        <v>1</v>
      </c>
      <c r="F92" t="s">
        <v>63</v>
      </c>
      <c r="G92" s="244">
        <v>0</v>
      </c>
      <c r="H92" s="244">
        <v>0</v>
      </c>
      <c r="I92" s="244">
        <v>0</v>
      </c>
      <c r="J92" s="244">
        <v>0</v>
      </c>
      <c r="K92" s="244">
        <v>0</v>
      </c>
      <c r="L92" s="245">
        <v>0</v>
      </c>
      <c r="M92" s="215"/>
      <c r="N92" s="22"/>
    </row>
    <row r="93" spans="2:14">
      <c r="B93" s="20"/>
      <c r="C93" s="172">
        <v>31</v>
      </c>
      <c r="D93" s="110"/>
      <c r="E93" s="244">
        <v>2</v>
      </c>
      <c r="F93" s="246" t="s">
        <v>64</v>
      </c>
      <c r="G93" s="244">
        <v>0</v>
      </c>
      <c r="H93" s="244">
        <v>0</v>
      </c>
      <c r="I93" s="244">
        <v>0</v>
      </c>
      <c r="J93" s="244">
        <v>0</v>
      </c>
      <c r="K93" s="244">
        <v>0</v>
      </c>
      <c r="L93" s="245">
        <v>0</v>
      </c>
      <c r="M93" s="215"/>
      <c r="N93" s="22"/>
    </row>
    <row r="94" spans="2:14">
      <c r="B94" s="20"/>
      <c r="C94" s="172">
        <v>32</v>
      </c>
      <c r="D94" s="110"/>
      <c r="E94" s="244">
        <v>3</v>
      </c>
      <c r="F94" s="246" t="s">
        <v>313</v>
      </c>
      <c r="G94" s="190">
        <v>39495192</v>
      </c>
      <c r="H94" s="190">
        <v>3904886</v>
      </c>
      <c r="I94" s="190">
        <v>35590306</v>
      </c>
      <c r="J94" s="247">
        <v>39495192</v>
      </c>
      <c r="K94" s="246">
        <v>3168740</v>
      </c>
      <c r="L94" s="300">
        <v>36326452</v>
      </c>
      <c r="M94" s="215"/>
      <c r="N94" s="22"/>
    </row>
    <row r="95" spans="2:14">
      <c r="B95" s="20"/>
      <c r="C95" s="172">
        <v>33</v>
      </c>
      <c r="D95" s="110"/>
      <c r="E95" s="190">
        <v>4</v>
      </c>
      <c r="F95" s="246" t="s">
        <v>314</v>
      </c>
      <c r="G95" s="190">
        <v>5109750</v>
      </c>
      <c r="H95" s="190">
        <v>4271174</v>
      </c>
      <c r="I95" s="190">
        <v>838576</v>
      </c>
      <c r="J95" s="190">
        <v>5109750</v>
      </c>
      <c r="K95" s="190">
        <v>4247888</v>
      </c>
      <c r="L95" s="290">
        <v>861862</v>
      </c>
      <c r="M95" s="215"/>
      <c r="N95" s="22"/>
    </row>
    <row r="96" spans="2:14">
      <c r="B96" s="20"/>
      <c r="C96" s="172"/>
      <c r="D96" s="110"/>
      <c r="E96" s="190">
        <v>5</v>
      </c>
      <c r="F96" s="190" t="s">
        <v>315</v>
      </c>
      <c r="G96" s="347">
        <v>22496112</v>
      </c>
      <c r="H96" s="190">
        <v>9411835</v>
      </c>
      <c r="I96" s="190">
        <v>13084277</v>
      </c>
      <c r="J96" s="190">
        <v>15963691</v>
      </c>
      <c r="K96" s="190">
        <v>9407035</v>
      </c>
      <c r="L96" s="290">
        <v>6556656</v>
      </c>
      <c r="M96" s="215"/>
      <c r="N96" s="22"/>
    </row>
    <row r="97" spans="2:14">
      <c r="B97" s="20"/>
      <c r="C97" s="67"/>
      <c r="D97" s="21"/>
      <c r="E97" s="246"/>
      <c r="F97" s="248" t="s">
        <v>316</v>
      </c>
      <c r="G97" s="347">
        <f>SUM(G94:G96)</f>
        <v>67101054</v>
      </c>
      <c r="H97" s="347">
        <f t="shared" ref="H97:L97" si="0">SUM(H94:H96)</f>
        <v>17587895</v>
      </c>
      <c r="I97" s="190">
        <f t="shared" si="0"/>
        <v>49513159</v>
      </c>
      <c r="J97" s="190">
        <f t="shared" si="0"/>
        <v>60568633</v>
      </c>
      <c r="K97" s="190">
        <f t="shared" si="0"/>
        <v>16823663</v>
      </c>
      <c r="L97" s="290">
        <f t="shared" si="0"/>
        <v>43744970</v>
      </c>
      <c r="M97" s="215"/>
      <c r="N97" s="22"/>
    </row>
    <row r="98" spans="2:14">
      <c r="B98" s="20"/>
      <c r="C98" s="172">
        <v>34</v>
      </c>
      <c r="D98" s="110"/>
      <c r="E98" s="240">
        <v>3</v>
      </c>
      <c r="F98" s="240" t="s">
        <v>202</v>
      </c>
      <c r="G98" s="110"/>
      <c r="H98" s="110"/>
      <c r="I98" s="110"/>
      <c r="K98" s="110" t="s">
        <v>304</v>
      </c>
      <c r="L98" s="249"/>
      <c r="M98" s="215"/>
      <c r="N98" s="22"/>
    </row>
    <row r="99" spans="2:14">
      <c r="B99" s="20"/>
      <c r="C99" s="172">
        <v>35</v>
      </c>
      <c r="D99" s="21"/>
      <c r="E99" s="240">
        <v>4</v>
      </c>
      <c r="F99" s="240" t="s">
        <v>68</v>
      </c>
      <c r="G99" s="21"/>
      <c r="H99" s="21"/>
      <c r="I99" s="21"/>
      <c r="K99" s="21" t="s">
        <v>304</v>
      </c>
      <c r="L99" s="249"/>
      <c r="M99" s="215"/>
      <c r="N99" s="22"/>
    </row>
    <row r="100" spans="2:14" ht="15.75">
      <c r="B100" s="20"/>
      <c r="C100" s="172">
        <v>36</v>
      </c>
      <c r="D100" s="21"/>
      <c r="E100" s="240">
        <v>5</v>
      </c>
      <c r="F100" s="240" t="s">
        <v>69</v>
      </c>
      <c r="G100" s="21"/>
      <c r="H100" s="26"/>
      <c r="I100" s="26"/>
      <c r="K100" s="21" t="s">
        <v>304</v>
      </c>
      <c r="L100" s="249"/>
      <c r="M100" s="215"/>
      <c r="N100" s="22"/>
    </row>
    <row r="101" spans="2:14" ht="15.75">
      <c r="B101" s="20"/>
      <c r="C101" s="172">
        <v>37</v>
      </c>
      <c r="D101" s="21"/>
      <c r="E101" s="240">
        <v>6</v>
      </c>
      <c r="F101" s="240" t="s">
        <v>70</v>
      </c>
      <c r="G101" s="26"/>
      <c r="H101" s="26"/>
      <c r="I101" s="26"/>
      <c r="K101" s="21" t="s">
        <v>304</v>
      </c>
      <c r="L101" s="249"/>
      <c r="M101" s="215"/>
      <c r="N101" s="22"/>
    </row>
    <row r="102" spans="2:14" ht="15.75">
      <c r="B102" s="20"/>
      <c r="C102" s="250"/>
      <c r="D102" s="29"/>
      <c r="E102" s="221"/>
      <c r="F102" s="221"/>
      <c r="G102" s="251"/>
      <c r="H102" s="251"/>
      <c r="I102" s="251"/>
      <c r="J102" s="29"/>
      <c r="K102" s="61"/>
      <c r="L102" s="222"/>
      <c r="M102" s="223"/>
      <c r="N102" s="30">
        <v>2</v>
      </c>
    </row>
    <row r="103" spans="2:14" ht="15.75">
      <c r="B103" s="29"/>
      <c r="C103" s="172"/>
      <c r="D103" s="21"/>
      <c r="E103" s="240"/>
      <c r="F103" s="240"/>
      <c r="G103" s="26"/>
      <c r="H103" s="26"/>
      <c r="I103" s="26"/>
      <c r="J103" s="21"/>
      <c r="K103" s="67"/>
      <c r="L103" s="249"/>
      <c r="M103" s="215"/>
      <c r="N103" s="21"/>
    </row>
    <row r="104" spans="2:14" ht="15.75">
      <c r="B104" s="21"/>
      <c r="C104" s="172"/>
      <c r="D104" s="21"/>
      <c r="E104" s="240"/>
      <c r="F104" s="240"/>
      <c r="G104" s="26"/>
      <c r="H104" s="26"/>
      <c r="I104" s="26"/>
      <c r="J104" s="21"/>
      <c r="K104" s="67"/>
      <c r="L104" s="249"/>
      <c r="M104" s="215"/>
      <c r="N104" s="21"/>
    </row>
    <row r="105" spans="2:14" ht="15.75">
      <c r="B105" s="21"/>
      <c r="C105" s="172"/>
      <c r="D105" s="21"/>
      <c r="E105" s="240"/>
      <c r="F105" s="240"/>
      <c r="G105" s="26"/>
      <c r="H105" s="26"/>
      <c r="I105" s="26"/>
      <c r="J105" s="21"/>
      <c r="K105" s="67"/>
      <c r="L105" s="249"/>
      <c r="M105" s="215"/>
      <c r="N105" s="21"/>
    </row>
    <row r="106" spans="2:14">
      <c r="B106" s="20"/>
      <c r="C106" s="33"/>
      <c r="D106" s="3"/>
      <c r="E106" s="252" t="s">
        <v>35</v>
      </c>
      <c r="F106" s="253" t="s">
        <v>317</v>
      </c>
      <c r="G106" s="253"/>
      <c r="H106" s="254"/>
      <c r="I106" s="254"/>
      <c r="J106" s="3"/>
      <c r="K106" s="33"/>
      <c r="L106" s="219"/>
      <c r="M106" s="220"/>
      <c r="N106" s="4"/>
    </row>
    <row r="107" spans="2:14">
      <c r="B107" s="20"/>
      <c r="C107" s="67">
        <v>40</v>
      </c>
      <c r="D107" s="21"/>
      <c r="E107" s="177">
        <v>1</v>
      </c>
      <c r="F107" s="227" t="s">
        <v>74</v>
      </c>
      <c r="G107" s="59"/>
      <c r="H107" s="240"/>
      <c r="I107" s="240"/>
      <c r="J107" s="110"/>
      <c r="K107" s="21" t="s">
        <v>304</v>
      </c>
      <c r="L107" s="249"/>
      <c r="M107" s="215"/>
      <c r="N107" s="22"/>
    </row>
    <row r="108" spans="2:14">
      <c r="B108" s="20"/>
      <c r="C108" s="67"/>
      <c r="D108" s="21"/>
      <c r="E108" s="177"/>
      <c r="F108" s="227"/>
      <c r="G108" s="59"/>
      <c r="H108" s="240"/>
      <c r="I108" s="240"/>
      <c r="J108" s="110"/>
      <c r="K108" s="21"/>
      <c r="L108" s="249"/>
      <c r="M108" s="215"/>
      <c r="N108" s="22"/>
    </row>
    <row r="109" spans="2:14">
      <c r="B109" s="109"/>
      <c r="C109" s="67">
        <v>41</v>
      </c>
      <c r="D109" s="21"/>
      <c r="E109" s="177">
        <v>2</v>
      </c>
      <c r="F109" s="227" t="s">
        <v>75</v>
      </c>
      <c r="G109" s="59"/>
      <c r="H109" s="21"/>
      <c r="I109" s="21"/>
      <c r="J109" s="110"/>
      <c r="K109" s="21" t="s">
        <v>304</v>
      </c>
      <c r="L109" s="176"/>
      <c r="M109" s="176"/>
      <c r="N109" s="111"/>
    </row>
    <row r="110" spans="2:14">
      <c r="B110" s="109"/>
      <c r="C110" s="67"/>
      <c r="D110" s="21"/>
      <c r="E110" s="177"/>
      <c r="F110" s="227"/>
      <c r="G110" s="59"/>
      <c r="H110" s="21"/>
      <c r="I110" s="21"/>
      <c r="J110" s="110"/>
      <c r="K110" s="21"/>
      <c r="L110" s="176"/>
      <c r="M110" s="176"/>
      <c r="N110" s="111"/>
    </row>
    <row r="111" spans="2:14">
      <c r="B111" s="109"/>
      <c r="C111" s="67">
        <v>42</v>
      </c>
      <c r="D111" s="21"/>
      <c r="E111" s="58" t="s">
        <v>38</v>
      </c>
      <c r="F111" s="208" t="s">
        <v>76</v>
      </c>
      <c r="G111" s="21"/>
      <c r="H111" s="21"/>
      <c r="I111" s="21"/>
      <c r="J111" s="110"/>
      <c r="K111" s="21" t="s">
        <v>304</v>
      </c>
      <c r="L111" s="176"/>
      <c r="M111" s="176"/>
      <c r="N111" s="111"/>
    </row>
    <row r="112" spans="2:14">
      <c r="B112" s="109"/>
      <c r="C112" s="67"/>
      <c r="D112" s="21"/>
      <c r="E112" s="58"/>
      <c r="F112" s="208"/>
      <c r="G112" s="21"/>
      <c r="H112" s="21"/>
      <c r="I112" s="21"/>
      <c r="J112" s="110"/>
      <c r="K112" s="21"/>
      <c r="L112" s="176"/>
      <c r="M112" s="176"/>
      <c r="N112" s="111"/>
    </row>
    <row r="113" spans="2:14">
      <c r="B113" s="109"/>
      <c r="C113" s="67">
        <v>43</v>
      </c>
      <c r="D113" s="21"/>
      <c r="E113" s="58" t="s">
        <v>38</v>
      </c>
      <c r="F113" s="208" t="s">
        <v>77</v>
      </c>
      <c r="G113" s="21"/>
      <c r="H113" s="21"/>
      <c r="I113" s="21"/>
      <c r="J113" s="110"/>
      <c r="K113" s="21" t="s">
        <v>303</v>
      </c>
      <c r="L113" s="176"/>
      <c r="M113" s="176"/>
      <c r="N113" s="111"/>
    </row>
    <row r="114" spans="2:14">
      <c r="B114" s="109"/>
      <c r="C114" s="67"/>
      <c r="D114" s="21"/>
      <c r="E114" s="58"/>
      <c r="F114" s="208"/>
      <c r="G114" s="21"/>
      <c r="H114" s="21"/>
      <c r="I114" s="21"/>
      <c r="J114" s="110"/>
      <c r="K114" s="21"/>
      <c r="L114" s="176"/>
      <c r="M114" s="176"/>
      <c r="N114" s="111"/>
    </row>
    <row r="115" spans="2:14">
      <c r="B115" s="109"/>
      <c r="C115" s="67">
        <v>44</v>
      </c>
      <c r="D115" s="21"/>
      <c r="E115" s="177">
        <v>3</v>
      </c>
      <c r="F115" s="227" t="s">
        <v>78</v>
      </c>
      <c r="G115" s="59"/>
      <c r="H115" s="21"/>
      <c r="I115" s="21"/>
      <c r="J115" s="110"/>
      <c r="K115" s="21" t="s">
        <v>304</v>
      </c>
      <c r="L115" s="176"/>
      <c r="M115" s="176"/>
      <c r="N115" s="111"/>
    </row>
    <row r="116" spans="2:14">
      <c r="B116" s="109"/>
      <c r="C116" s="67"/>
      <c r="D116" s="21"/>
      <c r="E116" s="177"/>
      <c r="F116" s="227"/>
      <c r="G116" s="59"/>
      <c r="H116" s="21"/>
      <c r="I116" s="21"/>
      <c r="J116" s="110"/>
      <c r="K116" s="21"/>
      <c r="L116" s="176"/>
      <c r="M116" s="176"/>
      <c r="N116" s="111"/>
    </row>
    <row r="117" spans="2:14">
      <c r="B117" s="109"/>
      <c r="C117" s="67">
        <v>45</v>
      </c>
      <c r="D117" s="21"/>
      <c r="E117" s="58" t="s">
        <v>38</v>
      </c>
      <c r="F117" s="208" t="s">
        <v>318</v>
      </c>
      <c r="G117" s="21"/>
      <c r="H117" s="21"/>
      <c r="I117" s="21"/>
      <c r="J117" s="110"/>
      <c r="K117" s="21"/>
      <c r="L117" s="176"/>
      <c r="M117" s="176"/>
      <c r="N117" s="111"/>
    </row>
    <row r="118" spans="2:14">
      <c r="B118" s="109"/>
      <c r="C118" s="67"/>
      <c r="D118" s="21"/>
      <c r="E118" s="58"/>
      <c r="F118" s="399" t="s">
        <v>284</v>
      </c>
      <c r="G118" s="399"/>
      <c r="H118" s="110"/>
      <c r="I118" s="172" t="s">
        <v>29</v>
      </c>
      <c r="J118" s="110">
        <v>21</v>
      </c>
      <c r="K118" s="172" t="s">
        <v>21</v>
      </c>
      <c r="L118" s="255">
        <v>12080084</v>
      </c>
      <c r="M118" s="176"/>
      <c r="N118" s="111"/>
    </row>
    <row r="119" spans="2:14">
      <c r="B119" s="109"/>
      <c r="C119" s="67"/>
      <c r="D119" s="21"/>
      <c r="E119" s="58"/>
      <c r="F119" s="399" t="s">
        <v>285</v>
      </c>
      <c r="G119" s="399"/>
      <c r="H119" s="110"/>
      <c r="I119" s="172" t="s">
        <v>29</v>
      </c>
      <c r="J119" s="210"/>
      <c r="K119" s="172" t="s">
        <v>21</v>
      </c>
      <c r="L119" s="211"/>
      <c r="M119" s="176"/>
      <c r="N119" s="111"/>
    </row>
    <row r="120" spans="2:14">
      <c r="B120" s="109"/>
      <c r="C120" s="67"/>
      <c r="D120" s="21"/>
      <c r="E120" s="58"/>
      <c r="F120" s="110" t="s">
        <v>286</v>
      </c>
      <c r="G120" s="110"/>
      <c r="H120" s="110"/>
      <c r="I120" s="172" t="s">
        <v>29</v>
      </c>
      <c r="J120" s="210">
        <v>4</v>
      </c>
      <c r="K120" s="172" t="s">
        <v>21</v>
      </c>
      <c r="L120" s="211">
        <v>1154511</v>
      </c>
      <c r="M120" s="176"/>
      <c r="N120" s="111"/>
    </row>
    <row r="121" spans="2:14">
      <c r="B121" s="109"/>
      <c r="C121" s="67"/>
      <c r="D121" s="21"/>
      <c r="E121" s="58"/>
      <c r="F121" s="110" t="s">
        <v>287</v>
      </c>
      <c r="G121" s="110"/>
      <c r="H121" s="110"/>
      <c r="I121" s="172" t="s">
        <v>29</v>
      </c>
      <c r="J121" s="210">
        <v>0</v>
      </c>
      <c r="K121" s="172" t="s">
        <v>21</v>
      </c>
      <c r="L121" s="211">
        <v>207673</v>
      </c>
      <c r="M121" s="176"/>
      <c r="N121" s="111"/>
    </row>
    <row r="122" spans="2:14">
      <c r="B122" s="109"/>
      <c r="C122" s="67"/>
      <c r="D122" s="21"/>
      <c r="E122" s="58"/>
      <c r="F122" s="110" t="s">
        <v>288</v>
      </c>
      <c r="G122" s="110"/>
      <c r="H122" s="110"/>
      <c r="I122" s="172" t="s">
        <v>29</v>
      </c>
      <c r="J122" s="210">
        <v>0</v>
      </c>
      <c r="K122" s="172" t="s">
        <v>21</v>
      </c>
      <c r="L122" s="211">
        <v>500000</v>
      </c>
      <c r="M122" s="176"/>
      <c r="N122" s="111"/>
    </row>
    <row r="123" spans="2:14">
      <c r="B123" s="109"/>
      <c r="C123" s="67"/>
      <c r="D123" s="21"/>
      <c r="E123" s="58"/>
      <c r="F123" s="110" t="s">
        <v>289</v>
      </c>
      <c r="G123" s="110"/>
      <c r="H123" s="110"/>
      <c r="I123" s="172" t="s">
        <v>29</v>
      </c>
      <c r="J123" s="210">
        <v>17</v>
      </c>
      <c r="K123" s="172" t="s">
        <v>21</v>
      </c>
      <c r="L123" s="256">
        <v>10217900</v>
      </c>
      <c r="M123" s="176"/>
      <c r="N123" s="111"/>
    </row>
    <row r="124" spans="2:14">
      <c r="B124" s="109"/>
      <c r="C124" s="67"/>
      <c r="D124" s="21"/>
      <c r="E124" s="58"/>
      <c r="F124" s="400" t="s">
        <v>290</v>
      </c>
      <c r="G124" s="400"/>
      <c r="H124" s="110"/>
      <c r="I124" s="172" t="s">
        <v>29</v>
      </c>
      <c r="J124" s="210"/>
      <c r="K124" s="172" t="s">
        <v>21</v>
      </c>
      <c r="L124" s="211"/>
      <c r="M124" s="176"/>
      <c r="N124" s="111"/>
    </row>
    <row r="125" spans="2:14">
      <c r="B125" s="109"/>
      <c r="C125" s="67"/>
      <c r="D125" s="21"/>
      <c r="E125" s="58"/>
      <c r="F125" s="212" t="s">
        <v>319</v>
      </c>
      <c r="G125" s="110"/>
      <c r="H125" s="110"/>
      <c r="I125" s="172" t="s">
        <v>29</v>
      </c>
      <c r="J125" s="210">
        <v>17</v>
      </c>
      <c r="K125" s="172" t="s">
        <v>21</v>
      </c>
      <c r="L125" s="256">
        <v>10217900</v>
      </c>
      <c r="M125" s="176"/>
      <c r="N125" s="111"/>
    </row>
    <row r="126" spans="2:14">
      <c r="B126" s="109"/>
      <c r="C126" s="67"/>
      <c r="D126" s="21"/>
      <c r="E126" s="58"/>
      <c r="F126" s="212" t="s">
        <v>292</v>
      </c>
      <c r="G126" s="110"/>
      <c r="H126" s="110"/>
      <c r="I126" s="172" t="s">
        <v>29</v>
      </c>
      <c r="J126" s="210">
        <v>0</v>
      </c>
      <c r="K126" s="172" t="s">
        <v>21</v>
      </c>
      <c r="L126" s="211">
        <v>0</v>
      </c>
      <c r="M126" s="176"/>
      <c r="N126" s="111"/>
    </row>
    <row r="127" spans="2:14">
      <c r="B127" s="109"/>
      <c r="C127" s="67">
        <v>46</v>
      </c>
      <c r="D127" s="21"/>
      <c r="E127" s="58" t="s">
        <v>38</v>
      </c>
      <c r="F127" s="208" t="s">
        <v>320</v>
      </c>
      <c r="G127" s="21"/>
      <c r="H127" s="21"/>
      <c r="I127" s="21"/>
      <c r="J127" s="110"/>
      <c r="K127" s="21" t="s">
        <v>304</v>
      </c>
      <c r="L127" s="214">
        <v>0</v>
      </c>
      <c r="M127" s="176"/>
      <c r="N127" s="111"/>
    </row>
    <row r="128" spans="2:14">
      <c r="B128" s="109"/>
      <c r="C128" s="67"/>
      <c r="D128" s="21"/>
      <c r="E128" s="58"/>
      <c r="F128" s="208"/>
      <c r="G128" s="21"/>
      <c r="H128" s="21"/>
      <c r="I128" s="21"/>
      <c r="J128" s="110"/>
      <c r="K128" s="21"/>
      <c r="L128" s="176"/>
      <c r="M128" s="176"/>
      <c r="N128" s="111"/>
    </row>
    <row r="129" spans="2:14">
      <c r="B129" s="109"/>
      <c r="C129" s="67">
        <v>47</v>
      </c>
      <c r="D129" s="21"/>
      <c r="E129" s="58" t="s">
        <v>38</v>
      </c>
      <c r="F129" s="208" t="s">
        <v>81</v>
      </c>
      <c r="G129" s="21"/>
      <c r="H129" s="21"/>
      <c r="I129" s="21"/>
      <c r="J129" s="110"/>
      <c r="K129" s="21" t="s">
        <v>21</v>
      </c>
      <c r="L129" s="237">
        <v>111517</v>
      </c>
      <c r="M129" s="176"/>
      <c r="N129" s="111"/>
    </row>
    <row r="130" spans="2:14">
      <c r="B130" s="109"/>
      <c r="C130" s="67"/>
      <c r="D130" s="21"/>
      <c r="E130" s="58"/>
      <c r="F130" s="208"/>
      <c r="G130" s="21"/>
      <c r="H130" s="21"/>
      <c r="I130" s="21"/>
      <c r="J130" s="110"/>
      <c r="K130" s="21"/>
      <c r="L130" s="176"/>
      <c r="M130" s="176"/>
      <c r="N130" s="111"/>
    </row>
    <row r="131" spans="2:14">
      <c r="B131" s="109"/>
      <c r="C131" s="67">
        <v>48</v>
      </c>
      <c r="D131" s="21"/>
      <c r="E131" s="58" t="s">
        <v>38</v>
      </c>
      <c r="F131" s="208" t="s">
        <v>82</v>
      </c>
      <c r="G131" s="21"/>
      <c r="H131" s="21"/>
      <c r="I131" s="21"/>
      <c r="J131" s="110"/>
      <c r="K131" s="21" t="s">
        <v>21</v>
      </c>
      <c r="L131" s="237">
        <v>33200</v>
      </c>
      <c r="M131" s="176"/>
      <c r="N131" s="111"/>
    </row>
    <row r="132" spans="2:14">
      <c r="B132" s="109"/>
      <c r="C132" s="67"/>
      <c r="D132" s="21"/>
      <c r="E132" s="58"/>
      <c r="F132" s="208"/>
      <c r="G132" s="21"/>
      <c r="H132" s="21"/>
      <c r="I132" s="21"/>
      <c r="J132" s="110"/>
      <c r="K132" s="21"/>
      <c r="L132" s="176"/>
      <c r="M132" s="176"/>
      <c r="N132" s="111"/>
    </row>
    <row r="133" spans="2:14">
      <c r="B133" s="109"/>
      <c r="C133" s="67">
        <v>49</v>
      </c>
      <c r="D133" s="21"/>
      <c r="E133" s="58" t="s">
        <v>38</v>
      </c>
      <c r="F133" s="208" t="s">
        <v>83</v>
      </c>
      <c r="G133" s="21"/>
      <c r="H133" s="21"/>
      <c r="I133" s="21"/>
      <c r="J133" s="110"/>
      <c r="K133" s="21" t="s">
        <v>304</v>
      </c>
      <c r="L133" s="176">
        <v>0</v>
      </c>
      <c r="M133" s="176"/>
      <c r="N133" s="111"/>
    </row>
    <row r="134" spans="2:14">
      <c r="B134" s="109"/>
      <c r="C134" s="67"/>
      <c r="D134" s="21"/>
      <c r="E134" s="58"/>
      <c r="F134" s="208"/>
      <c r="G134" s="21"/>
      <c r="H134" s="21"/>
      <c r="I134" s="21"/>
      <c r="J134" s="110"/>
      <c r="K134" s="21"/>
      <c r="L134" s="176"/>
      <c r="M134" s="176"/>
      <c r="N134" s="111"/>
    </row>
    <row r="135" spans="2:14">
      <c r="B135" s="109"/>
      <c r="C135" s="67">
        <v>50</v>
      </c>
      <c r="D135" s="21"/>
      <c r="E135" s="58" t="s">
        <v>38</v>
      </c>
      <c r="F135" s="208" t="s">
        <v>84</v>
      </c>
      <c r="G135" s="21"/>
      <c r="H135" s="21"/>
      <c r="I135" s="21"/>
      <c r="J135" s="110"/>
      <c r="K135" s="21" t="s">
        <v>21</v>
      </c>
      <c r="L135" s="237">
        <v>725942</v>
      </c>
      <c r="M135" s="176"/>
      <c r="N135" s="111"/>
    </row>
    <row r="136" spans="2:14">
      <c r="B136" s="109"/>
      <c r="C136" s="67"/>
      <c r="D136" s="21"/>
      <c r="E136" s="58"/>
      <c r="F136" s="208"/>
      <c r="G136" s="21"/>
      <c r="H136" s="21"/>
      <c r="I136" s="21"/>
      <c r="J136" s="110"/>
      <c r="K136" s="21"/>
      <c r="L136" s="176"/>
      <c r="M136" s="176"/>
      <c r="N136" s="111"/>
    </row>
    <row r="137" spans="2:14">
      <c r="B137" s="109"/>
      <c r="C137" s="67">
        <v>51</v>
      </c>
      <c r="D137" s="21"/>
      <c r="E137" s="58" t="s">
        <v>38</v>
      </c>
      <c r="F137" s="208" t="s">
        <v>85</v>
      </c>
      <c r="G137" s="21"/>
      <c r="H137" s="21"/>
      <c r="I137" s="21"/>
      <c r="J137" s="110"/>
      <c r="K137" s="21" t="s">
        <v>304</v>
      </c>
      <c r="L137" s="176">
        <v>0</v>
      </c>
      <c r="M137" s="176"/>
      <c r="N137" s="111"/>
    </row>
    <row r="138" spans="2:14">
      <c r="B138" s="109"/>
      <c r="C138" s="67"/>
      <c r="D138" s="21"/>
      <c r="E138" s="58"/>
      <c r="F138" s="208"/>
      <c r="G138" s="21"/>
      <c r="H138" s="21"/>
      <c r="I138" s="21"/>
      <c r="J138" s="110"/>
      <c r="K138" s="21"/>
      <c r="L138" s="176"/>
      <c r="M138" s="176"/>
      <c r="N138" s="111"/>
    </row>
    <row r="139" spans="2:14">
      <c r="B139" s="109"/>
      <c r="C139" s="67">
        <v>52</v>
      </c>
      <c r="D139" s="21"/>
      <c r="E139" s="58" t="s">
        <v>38</v>
      </c>
      <c r="F139" s="208" t="s">
        <v>47</v>
      </c>
      <c r="G139" s="21"/>
      <c r="H139" s="21"/>
      <c r="I139" s="21"/>
      <c r="J139" s="110"/>
      <c r="K139" s="21" t="s">
        <v>303</v>
      </c>
      <c r="L139" s="176">
        <v>0</v>
      </c>
      <c r="M139" s="176"/>
      <c r="N139" s="111"/>
    </row>
    <row r="140" spans="2:14">
      <c r="B140" s="109"/>
      <c r="C140" s="67"/>
      <c r="D140" s="21"/>
      <c r="E140" s="58"/>
      <c r="F140" s="208"/>
      <c r="G140" s="21"/>
      <c r="H140" s="21"/>
      <c r="I140" s="21"/>
      <c r="J140" s="110"/>
      <c r="K140" s="21"/>
      <c r="L140" s="176"/>
      <c r="M140" s="176"/>
      <c r="N140" s="111"/>
    </row>
    <row r="141" spans="2:14">
      <c r="B141" s="109"/>
      <c r="C141" s="67">
        <v>53</v>
      </c>
      <c r="D141" s="21"/>
      <c r="E141" s="58" t="s">
        <v>38</v>
      </c>
      <c r="F141" s="208" t="s">
        <v>86</v>
      </c>
      <c r="G141" s="21"/>
      <c r="H141" s="21"/>
      <c r="I141" s="21"/>
      <c r="J141" s="110"/>
      <c r="K141" s="21" t="s">
        <v>304</v>
      </c>
      <c r="L141" s="176">
        <v>0</v>
      </c>
      <c r="M141" s="176"/>
      <c r="N141" s="111"/>
    </row>
    <row r="142" spans="2:14">
      <c r="B142" s="109"/>
      <c r="C142" s="67"/>
      <c r="D142" s="21"/>
      <c r="E142" s="58"/>
      <c r="F142" s="208"/>
      <c r="G142" s="21"/>
      <c r="H142" s="21"/>
      <c r="I142" s="21"/>
      <c r="J142" s="110"/>
      <c r="K142" s="21"/>
      <c r="L142" s="176"/>
      <c r="M142" s="176"/>
      <c r="N142" s="111"/>
    </row>
    <row r="143" spans="2:14">
      <c r="B143" s="109"/>
      <c r="C143" s="67">
        <v>54</v>
      </c>
      <c r="D143" s="21"/>
      <c r="E143" s="58" t="s">
        <v>38</v>
      </c>
      <c r="F143" s="208" t="s">
        <v>87</v>
      </c>
      <c r="G143" s="21"/>
      <c r="H143" s="21"/>
      <c r="I143" s="21"/>
      <c r="J143" s="110"/>
      <c r="K143" s="21" t="s">
        <v>304</v>
      </c>
      <c r="L143" s="176">
        <v>0</v>
      </c>
      <c r="M143" s="176"/>
      <c r="N143" s="111"/>
    </row>
    <row r="144" spans="2:14">
      <c r="B144" s="109"/>
      <c r="C144" s="67"/>
      <c r="D144" s="21"/>
      <c r="E144" s="58"/>
      <c r="F144" s="208"/>
      <c r="G144" s="21"/>
      <c r="H144" s="21"/>
      <c r="I144" s="21"/>
      <c r="J144" s="110"/>
      <c r="K144" s="21"/>
      <c r="L144" s="176"/>
      <c r="M144" s="176"/>
      <c r="N144" s="111"/>
    </row>
    <row r="145" spans="2:14">
      <c r="B145" s="109"/>
      <c r="C145" s="67">
        <v>55</v>
      </c>
      <c r="D145" s="21"/>
      <c r="E145" s="177">
        <v>4</v>
      </c>
      <c r="F145" s="227" t="s">
        <v>88</v>
      </c>
      <c r="G145" s="59"/>
      <c r="H145" s="21"/>
      <c r="I145" s="21"/>
      <c r="J145" s="110"/>
      <c r="K145" s="21" t="s">
        <v>304</v>
      </c>
      <c r="L145" s="176">
        <v>0</v>
      </c>
      <c r="M145" s="176"/>
      <c r="N145" s="111"/>
    </row>
    <row r="146" spans="2:14">
      <c r="B146" s="109"/>
      <c r="C146" s="67"/>
      <c r="D146" s="21"/>
      <c r="E146" s="177"/>
      <c r="F146" s="227"/>
      <c r="G146" s="59"/>
      <c r="H146" s="21"/>
      <c r="I146" s="21"/>
      <c r="J146" s="110"/>
      <c r="K146" s="21"/>
      <c r="L146" s="176"/>
      <c r="M146" s="176"/>
      <c r="N146" s="111"/>
    </row>
    <row r="147" spans="2:14">
      <c r="B147" s="109"/>
      <c r="C147" s="67">
        <v>56</v>
      </c>
      <c r="D147" s="21"/>
      <c r="E147" s="177">
        <v>5</v>
      </c>
      <c r="F147" s="227" t="s">
        <v>89</v>
      </c>
      <c r="G147" s="59"/>
      <c r="H147" s="21"/>
      <c r="I147" s="21"/>
      <c r="J147" s="110"/>
      <c r="K147" s="21" t="s">
        <v>304</v>
      </c>
      <c r="L147" s="176">
        <v>0</v>
      </c>
      <c r="M147" s="176"/>
      <c r="N147" s="111"/>
    </row>
    <row r="148" spans="2:14">
      <c r="B148" s="109"/>
      <c r="C148" s="67"/>
      <c r="D148" s="21"/>
      <c r="E148" s="240" t="s">
        <v>59</v>
      </c>
      <c r="F148" s="178" t="s">
        <v>321</v>
      </c>
      <c r="G148" s="178"/>
      <c r="H148" s="21"/>
      <c r="I148" s="21"/>
      <c r="J148" s="110"/>
      <c r="K148" s="21" t="s">
        <v>304</v>
      </c>
      <c r="L148" s="176">
        <v>0</v>
      </c>
      <c r="M148" s="176"/>
      <c r="N148" s="111"/>
    </row>
    <row r="149" spans="2:14">
      <c r="B149" s="109"/>
      <c r="C149" s="67">
        <v>58</v>
      </c>
      <c r="D149" s="21"/>
      <c r="E149" s="177">
        <v>1</v>
      </c>
      <c r="F149" s="227" t="s">
        <v>91</v>
      </c>
      <c r="G149" s="178"/>
      <c r="H149" s="21"/>
      <c r="I149" s="21"/>
      <c r="J149" s="110"/>
      <c r="K149" s="21" t="s">
        <v>21</v>
      </c>
      <c r="L149" s="257">
        <v>5714055</v>
      </c>
      <c r="M149" s="176"/>
      <c r="N149" s="111"/>
    </row>
    <row r="150" spans="2:14">
      <c r="B150" s="109"/>
      <c r="C150" s="67">
        <v>59</v>
      </c>
      <c r="D150" s="21"/>
      <c r="E150" s="58" t="s">
        <v>38</v>
      </c>
      <c r="F150" s="208" t="s">
        <v>92</v>
      </c>
      <c r="G150" s="21"/>
      <c r="H150" s="21"/>
      <c r="I150" s="21"/>
      <c r="J150" s="110"/>
      <c r="K150" s="21" t="s">
        <v>21</v>
      </c>
      <c r="L150" s="256">
        <v>5714055</v>
      </c>
      <c r="M150" s="176"/>
      <c r="N150" s="111"/>
    </row>
    <row r="151" spans="2:14">
      <c r="B151" s="109"/>
      <c r="C151" s="67">
        <v>60</v>
      </c>
      <c r="D151" s="21"/>
      <c r="E151" s="58" t="s">
        <v>38</v>
      </c>
      <c r="F151" s="208" t="s">
        <v>93</v>
      </c>
      <c r="G151" s="21"/>
      <c r="H151" s="21"/>
      <c r="I151" s="21"/>
      <c r="J151" s="110"/>
      <c r="K151" s="21" t="s">
        <v>304</v>
      </c>
      <c r="L151" s="176">
        <v>0</v>
      </c>
      <c r="M151" s="176"/>
      <c r="N151" s="111"/>
    </row>
    <row r="152" spans="2:14">
      <c r="B152" s="109"/>
      <c r="C152" s="67">
        <v>61</v>
      </c>
      <c r="D152" s="21"/>
      <c r="E152" s="177">
        <v>2</v>
      </c>
      <c r="F152" s="227" t="s">
        <v>94</v>
      </c>
      <c r="G152" s="59"/>
      <c r="H152" s="21"/>
      <c r="I152" s="21"/>
      <c r="J152" s="110"/>
      <c r="K152" s="21" t="s">
        <v>322</v>
      </c>
      <c r="L152" s="258">
        <v>132633916</v>
      </c>
      <c r="M152" s="176"/>
      <c r="N152" s="111"/>
    </row>
    <row r="153" spans="2:14">
      <c r="B153" s="109"/>
      <c r="C153" s="67"/>
      <c r="D153" s="21"/>
      <c r="E153" s="177"/>
      <c r="F153" s="227" t="s">
        <v>323</v>
      </c>
      <c r="G153" s="59"/>
      <c r="H153" s="21"/>
      <c r="I153" s="21"/>
      <c r="J153" s="110"/>
      <c r="K153" s="21"/>
      <c r="L153" s="176"/>
      <c r="M153" s="176"/>
      <c r="N153" s="111"/>
    </row>
    <row r="154" spans="2:14">
      <c r="B154" s="109"/>
      <c r="C154" s="67">
        <v>62</v>
      </c>
      <c r="D154" s="21"/>
      <c r="E154" s="177">
        <v>3</v>
      </c>
      <c r="F154" s="227" t="s">
        <v>88</v>
      </c>
      <c r="G154" s="59"/>
      <c r="H154" s="21"/>
      <c r="I154" s="21"/>
      <c r="J154" s="110"/>
      <c r="K154" s="21" t="s">
        <v>304</v>
      </c>
      <c r="L154" s="176">
        <v>0</v>
      </c>
      <c r="M154" s="176"/>
      <c r="N154" s="111"/>
    </row>
    <row r="155" spans="2:14">
      <c r="B155" s="109"/>
      <c r="C155" s="67">
        <v>63</v>
      </c>
      <c r="D155" s="21"/>
      <c r="E155" s="177">
        <v>4</v>
      </c>
      <c r="F155" s="227" t="s">
        <v>95</v>
      </c>
      <c r="G155" s="59"/>
      <c r="H155" s="21"/>
      <c r="I155" s="21"/>
      <c r="J155" s="110"/>
      <c r="K155" s="21" t="s">
        <v>304</v>
      </c>
      <c r="L155" s="176">
        <v>0</v>
      </c>
      <c r="M155" s="176"/>
      <c r="N155" s="111">
        <v>3</v>
      </c>
    </row>
    <row r="156" spans="2:14">
      <c r="B156" s="107"/>
      <c r="C156" s="33"/>
      <c r="D156" s="3"/>
      <c r="E156" s="259"/>
      <c r="F156" s="260"/>
      <c r="G156" s="261"/>
      <c r="H156" s="3"/>
      <c r="I156" s="3"/>
      <c r="J156" s="107"/>
      <c r="K156" s="3"/>
      <c r="L156" s="171"/>
      <c r="M156" s="171"/>
      <c r="N156" s="107"/>
    </row>
    <row r="157" spans="2:14">
      <c r="B157" s="110"/>
      <c r="C157" s="67"/>
      <c r="D157" s="21"/>
      <c r="E157" s="177"/>
      <c r="F157" s="227"/>
      <c r="G157" s="59"/>
      <c r="H157" s="21"/>
      <c r="I157" s="21"/>
      <c r="J157" s="110"/>
      <c r="K157" s="21"/>
      <c r="L157" s="176"/>
      <c r="M157" s="176"/>
      <c r="N157" s="110"/>
    </row>
    <row r="158" spans="2:14">
      <c r="B158" s="110"/>
      <c r="C158" s="67"/>
      <c r="D158" s="21"/>
      <c r="E158" s="177"/>
      <c r="F158" s="227"/>
      <c r="G158" s="59"/>
      <c r="H158" s="21"/>
      <c r="I158" s="21"/>
      <c r="J158" s="110"/>
      <c r="K158" s="21"/>
      <c r="L158" s="176"/>
      <c r="M158" s="176"/>
      <c r="N158" s="110"/>
    </row>
    <row r="159" spans="2:14">
      <c r="B159" s="109"/>
      <c r="C159" s="33"/>
      <c r="D159" s="3"/>
      <c r="E159" s="218" t="s">
        <v>97</v>
      </c>
      <c r="F159" s="253" t="s">
        <v>324</v>
      </c>
      <c r="G159" s="253"/>
      <c r="H159" s="3"/>
      <c r="I159" s="3"/>
      <c r="J159" s="107"/>
      <c r="K159" s="3"/>
      <c r="L159" s="171"/>
      <c r="M159" s="171"/>
      <c r="N159" s="108"/>
    </row>
    <row r="160" spans="2:14">
      <c r="B160" s="109"/>
      <c r="C160" s="67"/>
      <c r="D160" s="21"/>
      <c r="E160" s="240"/>
      <c r="F160" s="178"/>
      <c r="G160" s="178"/>
      <c r="H160" s="21"/>
      <c r="I160" s="21"/>
      <c r="J160" s="110"/>
      <c r="K160" s="21"/>
      <c r="L160" s="176"/>
      <c r="M160" s="176"/>
      <c r="N160" s="111"/>
    </row>
    <row r="161" spans="2:14">
      <c r="B161" s="109"/>
      <c r="C161" s="67">
        <v>66</v>
      </c>
      <c r="D161" s="21"/>
      <c r="E161" s="177">
        <v>1</v>
      </c>
      <c r="F161" s="227" t="s">
        <v>99</v>
      </c>
      <c r="G161" s="59"/>
      <c r="H161" s="21"/>
      <c r="I161" s="21"/>
      <c r="J161" s="110"/>
      <c r="K161" s="21" t="s">
        <v>304</v>
      </c>
      <c r="L161" s="176">
        <v>0</v>
      </c>
      <c r="M161" s="176"/>
      <c r="N161" s="111"/>
    </row>
    <row r="162" spans="2:14">
      <c r="B162" s="109"/>
      <c r="C162" s="67"/>
      <c r="D162" s="21"/>
      <c r="E162" s="177"/>
      <c r="F162" s="227"/>
      <c r="G162" s="59"/>
      <c r="H162" s="21"/>
      <c r="I162" s="21"/>
      <c r="J162" s="110"/>
      <c r="K162" s="21"/>
      <c r="L162" s="176"/>
      <c r="M162" s="176"/>
      <c r="N162" s="111"/>
    </row>
    <row r="163" spans="2:14">
      <c r="B163" s="109"/>
      <c r="C163" s="67">
        <v>67</v>
      </c>
      <c r="D163" s="21"/>
      <c r="E163" s="177">
        <v>2</v>
      </c>
      <c r="F163" s="227" t="s">
        <v>100</v>
      </c>
      <c r="G163" s="59"/>
      <c r="H163" s="21"/>
      <c r="I163" s="21"/>
      <c r="J163" s="110"/>
      <c r="K163" s="21" t="s">
        <v>304</v>
      </c>
      <c r="L163" s="176">
        <v>0</v>
      </c>
      <c r="M163" s="176"/>
      <c r="N163" s="111"/>
    </row>
    <row r="164" spans="2:14">
      <c r="B164" s="109"/>
      <c r="C164" s="67"/>
      <c r="D164" s="21"/>
      <c r="E164" s="177"/>
      <c r="F164" s="227"/>
      <c r="G164" s="59"/>
      <c r="H164" s="21"/>
      <c r="I164" s="21"/>
      <c r="J164" s="110"/>
      <c r="K164" s="21"/>
      <c r="L164" s="176"/>
      <c r="M164" s="176"/>
      <c r="N164" s="111"/>
    </row>
    <row r="165" spans="2:14">
      <c r="B165" s="109"/>
      <c r="C165" s="67">
        <v>68</v>
      </c>
      <c r="D165" s="21"/>
      <c r="E165" s="177">
        <v>3</v>
      </c>
      <c r="F165" s="227" t="s">
        <v>101</v>
      </c>
      <c r="G165" s="59"/>
      <c r="H165" s="21"/>
      <c r="I165" s="21"/>
      <c r="J165" s="110"/>
      <c r="K165" s="21" t="s">
        <v>21</v>
      </c>
      <c r="L165" s="257">
        <v>10000000</v>
      </c>
      <c r="M165" s="176"/>
      <c r="N165" s="111"/>
    </row>
    <row r="166" spans="2:14">
      <c r="B166" s="109"/>
      <c r="C166" s="67"/>
      <c r="D166" s="21"/>
      <c r="E166" s="177"/>
      <c r="F166" s="227"/>
      <c r="G166" s="59"/>
      <c r="H166" s="21"/>
      <c r="I166" s="21"/>
      <c r="J166" s="110"/>
      <c r="K166" s="21"/>
      <c r="L166" s="176"/>
      <c r="M166" s="176"/>
      <c r="N166" s="111"/>
    </row>
    <row r="167" spans="2:14">
      <c r="B167" s="109"/>
      <c r="C167" s="67">
        <v>69</v>
      </c>
      <c r="D167" s="21"/>
      <c r="E167" s="177">
        <v>4</v>
      </c>
      <c r="F167" s="227" t="s">
        <v>102</v>
      </c>
      <c r="G167" s="59"/>
      <c r="H167" s="21"/>
      <c r="I167" s="21"/>
      <c r="J167" s="110"/>
      <c r="K167" s="21" t="s">
        <v>304</v>
      </c>
      <c r="L167" s="176">
        <v>0</v>
      </c>
      <c r="M167" s="176"/>
      <c r="N167" s="111"/>
    </row>
    <row r="168" spans="2:14">
      <c r="B168" s="109"/>
      <c r="C168" s="67"/>
      <c r="D168" s="21"/>
      <c r="E168" s="177"/>
      <c r="F168" s="227"/>
      <c r="G168" s="59"/>
      <c r="H168" s="21"/>
      <c r="I168" s="21"/>
      <c r="J168" s="110"/>
      <c r="K168" s="21"/>
      <c r="L168" s="176"/>
      <c r="M168" s="176"/>
      <c r="N168" s="111"/>
    </row>
    <row r="169" spans="2:14">
      <c r="B169" s="109"/>
      <c r="C169" s="67">
        <v>70</v>
      </c>
      <c r="D169" s="21"/>
      <c r="E169" s="177">
        <v>5</v>
      </c>
      <c r="F169" s="227" t="s">
        <v>103</v>
      </c>
      <c r="G169" s="59"/>
      <c r="H169" s="21"/>
      <c r="I169" s="21"/>
      <c r="J169" s="110"/>
      <c r="K169" s="21" t="s">
        <v>304</v>
      </c>
      <c r="L169" s="176">
        <v>0</v>
      </c>
      <c r="M169" s="176"/>
      <c r="N169" s="111"/>
    </row>
    <row r="170" spans="2:14">
      <c r="B170" s="109"/>
      <c r="C170" s="67"/>
      <c r="D170" s="21"/>
      <c r="E170" s="177"/>
      <c r="F170" s="227"/>
      <c r="G170" s="59"/>
      <c r="H170" s="21"/>
      <c r="I170" s="21"/>
      <c r="J170" s="110"/>
      <c r="K170" s="21"/>
      <c r="L170" s="176"/>
      <c r="M170" s="176"/>
      <c r="N170" s="111"/>
    </row>
    <row r="171" spans="2:14">
      <c r="B171" s="109"/>
      <c r="C171" s="67">
        <v>71</v>
      </c>
      <c r="D171" s="21"/>
      <c r="E171" s="177">
        <v>6</v>
      </c>
      <c r="F171" s="227" t="s">
        <v>104</v>
      </c>
      <c r="G171" s="59"/>
      <c r="H171" s="21"/>
      <c r="I171" s="21"/>
      <c r="J171" s="110"/>
      <c r="K171" s="21" t="s">
        <v>304</v>
      </c>
      <c r="L171" s="176">
        <v>0</v>
      </c>
      <c r="M171" s="176"/>
      <c r="N171" s="111"/>
    </row>
    <row r="172" spans="2:14">
      <c r="B172" s="109"/>
      <c r="C172" s="67"/>
      <c r="D172" s="21"/>
      <c r="E172" s="177"/>
      <c r="F172" s="227"/>
      <c r="G172" s="59"/>
      <c r="H172" s="21"/>
      <c r="I172" s="21"/>
      <c r="J172" s="110"/>
      <c r="K172" s="21"/>
      <c r="L172" s="176"/>
      <c r="M172" s="176"/>
      <c r="N172" s="111"/>
    </row>
    <row r="173" spans="2:14">
      <c r="B173" s="109"/>
      <c r="C173" s="67">
        <v>72</v>
      </c>
      <c r="D173" s="21"/>
      <c r="E173" s="177">
        <v>7</v>
      </c>
      <c r="F173" s="227" t="s">
        <v>105</v>
      </c>
      <c r="G173" s="59"/>
      <c r="H173" s="21"/>
      <c r="I173" s="21"/>
      <c r="J173" s="110"/>
      <c r="K173" s="21" t="s">
        <v>21</v>
      </c>
      <c r="L173" s="237">
        <v>1292887</v>
      </c>
      <c r="M173" s="176"/>
      <c r="N173" s="111"/>
    </row>
    <row r="174" spans="2:14">
      <c r="B174" s="109"/>
      <c r="C174" s="67"/>
      <c r="D174" s="21"/>
      <c r="E174" s="177"/>
      <c r="F174" s="227"/>
      <c r="G174" s="59"/>
      <c r="H174" s="21"/>
      <c r="I174" s="21"/>
      <c r="J174" s="110"/>
      <c r="K174" s="21"/>
      <c r="L174" s="176"/>
      <c r="M174" s="176"/>
      <c r="N174" s="111"/>
    </row>
    <row r="175" spans="2:14">
      <c r="B175" s="109"/>
      <c r="C175" s="67">
        <v>73</v>
      </c>
      <c r="D175" s="21"/>
      <c r="E175" s="177">
        <v>8</v>
      </c>
      <c r="F175" s="227" t="s">
        <v>106</v>
      </c>
      <c r="G175" s="59"/>
      <c r="H175" s="21"/>
      <c r="I175" s="21"/>
      <c r="J175" s="110"/>
      <c r="K175" s="21" t="s">
        <v>304</v>
      </c>
      <c r="L175" s="176">
        <v>0</v>
      </c>
      <c r="M175" s="176"/>
      <c r="N175" s="111"/>
    </row>
    <row r="176" spans="2:14">
      <c r="B176" s="109"/>
      <c r="C176" s="67"/>
      <c r="D176" s="21"/>
      <c r="E176" s="177"/>
      <c r="F176" s="227"/>
      <c r="G176" s="59"/>
      <c r="H176" s="21"/>
      <c r="I176" s="21"/>
      <c r="J176" s="110"/>
      <c r="K176" s="21"/>
      <c r="L176" s="176"/>
      <c r="M176" s="176"/>
      <c r="N176" s="111"/>
    </row>
    <row r="177" spans="2:14">
      <c r="B177" s="109"/>
      <c r="C177" s="67">
        <v>74</v>
      </c>
      <c r="D177" s="21"/>
      <c r="E177" s="177">
        <v>9</v>
      </c>
      <c r="F177" s="227" t="s">
        <v>107</v>
      </c>
      <c r="G177" s="59"/>
      <c r="H177" s="21"/>
      <c r="I177" s="21"/>
      <c r="J177" s="110"/>
      <c r="K177" s="21" t="s">
        <v>21</v>
      </c>
      <c r="L177" s="257">
        <v>38296677</v>
      </c>
      <c r="M177" s="176"/>
      <c r="N177" s="111"/>
    </row>
    <row r="178" spans="2:14">
      <c r="B178" s="109"/>
      <c r="C178" s="67"/>
      <c r="D178" s="21"/>
      <c r="E178" s="177"/>
      <c r="F178" s="227"/>
      <c r="G178" s="59"/>
      <c r="H178" s="21"/>
      <c r="I178" s="21"/>
      <c r="J178" s="110"/>
      <c r="K178" s="21"/>
      <c r="L178" s="176"/>
      <c r="M178" s="176"/>
      <c r="N178" s="111"/>
    </row>
    <row r="179" spans="2:14">
      <c r="B179" s="109"/>
      <c r="C179" s="67">
        <v>75</v>
      </c>
      <c r="D179" s="21"/>
      <c r="E179" s="177">
        <v>10</v>
      </c>
      <c r="F179" s="227" t="s">
        <v>108</v>
      </c>
      <c r="G179" s="59"/>
      <c r="H179" s="21"/>
      <c r="I179" s="21"/>
      <c r="J179" s="110"/>
      <c r="K179" s="21" t="s">
        <v>21</v>
      </c>
      <c r="L179" s="237">
        <v>1029471</v>
      </c>
      <c r="M179" s="176"/>
      <c r="N179" s="111"/>
    </row>
    <row r="180" spans="2:14">
      <c r="B180" s="109"/>
      <c r="C180" s="172"/>
      <c r="D180" s="110"/>
      <c r="E180" s="110"/>
      <c r="F180" s="110"/>
      <c r="G180" s="110"/>
      <c r="H180" s="110"/>
      <c r="I180" s="110"/>
      <c r="J180" s="110"/>
      <c r="K180" s="110"/>
      <c r="L180" s="176"/>
      <c r="M180" s="176"/>
      <c r="N180" s="111"/>
    </row>
    <row r="181" spans="2:14">
      <c r="B181" s="109"/>
      <c r="C181" s="172"/>
      <c r="D181" s="110"/>
      <c r="E181" s="110"/>
      <c r="F181" s="262" t="s">
        <v>325</v>
      </c>
      <c r="G181" s="174" t="s">
        <v>326</v>
      </c>
      <c r="H181" s="110"/>
      <c r="I181" s="110"/>
      <c r="J181" s="110"/>
      <c r="K181" s="172" t="s">
        <v>21</v>
      </c>
      <c r="L181" s="209">
        <v>1143857</v>
      </c>
      <c r="M181" s="176"/>
      <c r="N181" s="111"/>
    </row>
    <row r="182" spans="2:14">
      <c r="B182" s="109"/>
      <c r="C182" s="172"/>
      <c r="D182" s="110"/>
      <c r="E182" s="110"/>
      <c r="F182" s="262" t="s">
        <v>325</v>
      </c>
      <c r="G182" s="110" t="s">
        <v>327</v>
      </c>
      <c r="H182" s="110"/>
      <c r="I182" s="110"/>
      <c r="J182" s="110"/>
      <c r="K182" s="172" t="s">
        <v>21</v>
      </c>
      <c r="L182" s="211">
        <v>0</v>
      </c>
      <c r="M182" s="176"/>
      <c r="N182" s="111"/>
    </row>
    <row r="183" spans="2:14">
      <c r="B183" s="109"/>
      <c r="C183" s="172"/>
      <c r="D183" s="110"/>
      <c r="E183" s="110"/>
      <c r="F183" s="262" t="s">
        <v>325</v>
      </c>
      <c r="G183" s="110" t="s">
        <v>141</v>
      </c>
      <c r="H183" s="110"/>
      <c r="I183" s="110"/>
      <c r="J183" s="110"/>
      <c r="K183" s="172" t="s">
        <v>21</v>
      </c>
      <c r="L183" s="211">
        <v>1143857</v>
      </c>
      <c r="M183" s="176"/>
      <c r="N183" s="111"/>
    </row>
    <row r="184" spans="2:14">
      <c r="B184" s="109"/>
      <c r="C184" s="172"/>
      <c r="D184" s="110"/>
      <c r="E184" s="110"/>
      <c r="F184" s="262" t="s">
        <v>325</v>
      </c>
      <c r="G184" s="212" t="s">
        <v>328</v>
      </c>
      <c r="H184" s="110"/>
      <c r="I184" s="110"/>
      <c r="J184" s="110"/>
      <c r="K184" s="172" t="s">
        <v>21</v>
      </c>
      <c r="L184" s="211">
        <v>114386</v>
      </c>
      <c r="M184" s="176"/>
      <c r="N184" s="111"/>
    </row>
    <row r="185" spans="2:14" ht="15.75">
      <c r="B185" s="109"/>
      <c r="C185" s="172"/>
      <c r="D185" s="401" t="s">
        <v>329</v>
      </c>
      <c r="E185" s="401"/>
      <c r="F185" s="165" t="s">
        <v>330</v>
      </c>
      <c r="G185" s="110"/>
      <c r="H185" s="110"/>
      <c r="I185" s="110"/>
      <c r="J185" s="110"/>
      <c r="K185" s="110"/>
      <c r="L185" s="176"/>
      <c r="M185" s="176"/>
      <c r="N185" s="111"/>
    </row>
    <row r="186" spans="2:14">
      <c r="B186" s="109"/>
      <c r="C186" s="172"/>
      <c r="D186" s="110"/>
      <c r="E186" s="110"/>
      <c r="F186" s="110"/>
      <c r="G186" s="110"/>
      <c r="H186" s="110"/>
      <c r="I186" s="110"/>
      <c r="J186" s="110"/>
      <c r="K186" s="110"/>
      <c r="L186" s="176"/>
      <c r="M186" s="176"/>
      <c r="N186" s="111"/>
    </row>
    <row r="187" spans="2:14">
      <c r="B187" s="109"/>
      <c r="C187" s="172"/>
      <c r="D187" s="110"/>
      <c r="E187" s="168"/>
      <c r="F187" s="21" t="s">
        <v>331</v>
      </c>
      <c r="G187" s="110"/>
      <c r="H187" s="110"/>
      <c r="I187" s="110"/>
      <c r="J187" s="110"/>
      <c r="K187" s="110"/>
      <c r="L187" s="176"/>
      <c r="M187" s="176"/>
      <c r="N187" s="111"/>
    </row>
    <row r="188" spans="2:14">
      <c r="B188" s="109"/>
      <c r="C188" s="172"/>
      <c r="D188" s="110"/>
      <c r="E188" s="21" t="s">
        <v>332</v>
      </c>
      <c r="F188" s="21"/>
      <c r="G188" s="110"/>
      <c r="H188" s="110"/>
      <c r="I188" s="110"/>
      <c r="J188" s="110"/>
      <c r="K188" s="110"/>
      <c r="L188" s="176"/>
      <c r="M188" s="176"/>
      <c r="N188" s="111"/>
    </row>
    <row r="189" spans="2:14">
      <c r="B189" s="109"/>
      <c r="C189" s="172"/>
      <c r="D189" s="110"/>
      <c r="E189" s="21"/>
      <c r="F189" s="21" t="s">
        <v>333</v>
      </c>
      <c r="G189" s="110"/>
      <c r="H189" s="110"/>
      <c r="I189" s="110"/>
      <c r="J189" s="110"/>
      <c r="K189" s="110"/>
      <c r="L189" s="176"/>
      <c r="M189" s="176"/>
      <c r="N189" s="111"/>
    </row>
    <row r="190" spans="2:14">
      <c r="B190" s="109"/>
      <c r="C190" s="172"/>
      <c r="D190" s="110"/>
      <c r="E190" s="21" t="s">
        <v>863</v>
      </c>
      <c r="F190" s="21"/>
      <c r="G190" s="110"/>
      <c r="H190" s="110"/>
      <c r="I190" s="110"/>
      <c r="J190" s="110"/>
      <c r="K190" s="110"/>
      <c r="L190" s="176"/>
      <c r="M190" s="176"/>
      <c r="N190" s="111"/>
    </row>
    <row r="191" spans="2:14">
      <c r="B191" s="109"/>
      <c r="C191" s="172"/>
      <c r="D191" s="110"/>
      <c r="E191" s="110"/>
      <c r="F191" s="110"/>
      <c r="G191" s="110"/>
      <c r="H191" s="110"/>
      <c r="I191" s="110"/>
      <c r="J191" s="110"/>
      <c r="K191" s="110"/>
      <c r="L191" s="176"/>
      <c r="M191" s="176"/>
      <c r="N191" s="111"/>
    </row>
    <row r="192" spans="2:14">
      <c r="B192" s="109"/>
      <c r="C192" s="172"/>
      <c r="D192" s="110"/>
      <c r="E192" s="110"/>
      <c r="L192" s="209"/>
      <c r="M192" s="209"/>
      <c r="N192" s="111"/>
    </row>
    <row r="193" spans="2:14">
      <c r="B193" s="109"/>
      <c r="C193" s="172"/>
      <c r="L193" s="209"/>
      <c r="M193" s="209"/>
      <c r="N193" s="111"/>
    </row>
    <row r="194" spans="2:14">
      <c r="B194" s="109"/>
      <c r="C194" s="172"/>
      <c r="L194" s="209"/>
      <c r="M194" s="209"/>
      <c r="N194" s="111"/>
    </row>
    <row r="195" spans="2:14">
      <c r="B195" s="109"/>
      <c r="C195" s="172"/>
      <c r="L195" s="209"/>
      <c r="M195" s="209"/>
      <c r="N195" s="111"/>
    </row>
    <row r="196" spans="2:14">
      <c r="B196" s="109"/>
      <c r="C196" s="172"/>
      <c r="L196" s="209"/>
      <c r="M196" s="209"/>
      <c r="N196" s="111"/>
    </row>
    <row r="197" spans="2:14">
      <c r="B197" s="109"/>
      <c r="C197" s="172"/>
      <c r="L197" s="209"/>
      <c r="M197" s="209"/>
      <c r="N197" s="111"/>
    </row>
    <row r="198" spans="2:14" ht="15.75">
      <c r="B198" s="109"/>
      <c r="C198" s="172"/>
      <c r="F198" s="110" t="s">
        <v>334</v>
      </c>
      <c r="G198" s="110"/>
      <c r="H198" s="110"/>
      <c r="I198" s="393" t="s">
        <v>335</v>
      </c>
      <c r="J198" s="393"/>
      <c r="K198" s="393"/>
      <c r="L198" s="393"/>
      <c r="M198" s="393"/>
      <c r="N198" s="111"/>
    </row>
    <row r="199" spans="2:14" ht="15.75">
      <c r="B199" s="109"/>
      <c r="C199" s="172"/>
      <c r="F199" t="s">
        <v>336</v>
      </c>
      <c r="I199" s="402" t="s">
        <v>337</v>
      </c>
      <c r="J199" s="402"/>
      <c r="K199" s="402"/>
      <c r="L199" s="402"/>
      <c r="M199" s="402"/>
      <c r="N199" s="111"/>
    </row>
    <row r="200" spans="2:14">
      <c r="B200" s="109"/>
      <c r="C200" s="172"/>
      <c r="L200" s="209"/>
      <c r="M200" s="209"/>
      <c r="N200" s="111"/>
    </row>
    <row r="201" spans="2:14">
      <c r="B201" s="109"/>
      <c r="C201" s="172"/>
      <c r="L201" s="209"/>
      <c r="M201" s="209"/>
      <c r="N201" s="111"/>
    </row>
    <row r="202" spans="2:14">
      <c r="B202" s="109"/>
      <c r="C202" s="172"/>
      <c r="L202" s="209"/>
      <c r="M202" s="209"/>
      <c r="N202" s="111"/>
    </row>
    <row r="203" spans="2:14">
      <c r="B203" s="109"/>
      <c r="C203" s="172"/>
      <c r="L203" s="209"/>
      <c r="M203" s="209"/>
      <c r="N203" s="111"/>
    </row>
    <row r="204" spans="2:14">
      <c r="B204" s="109"/>
      <c r="C204" s="172"/>
      <c r="L204" s="209"/>
      <c r="M204" s="209"/>
      <c r="N204" s="111"/>
    </row>
    <row r="205" spans="2:14">
      <c r="B205" s="109"/>
      <c r="C205" s="172"/>
      <c r="L205" s="209"/>
      <c r="M205" s="209"/>
      <c r="N205" s="111">
        <v>4</v>
      </c>
    </row>
    <row r="206" spans="2:14">
      <c r="B206" s="136"/>
      <c r="C206" s="250"/>
      <c r="D206" s="137"/>
      <c r="E206" s="137"/>
      <c r="F206" s="137"/>
      <c r="G206" s="137"/>
      <c r="H206" s="137"/>
      <c r="I206" s="137"/>
      <c r="J206" s="137"/>
      <c r="K206" s="137"/>
      <c r="L206" s="237"/>
      <c r="M206" s="237"/>
      <c r="N206" s="138"/>
    </row>
  </sheetData>
  <mergeCells count="42">
    <mergeCell ref="F9:G9"/>
    <mergeCell ref="I9:J9"/>
    <mergeCell ref="D3:E3"/>
    <mergeCell ref="E7:E8"/>
    <mergeCell ref="F7:G8"/>
    <mergeCell ref="H7:H8"/>
    <mergeCell ref="I7:J8"/>
    <mergeCell ref="F17:G17"/>
    <mergeCell ref="I17:J17"/>
    <mergeCell ref="F18:L18"/>
    <mergeCell ref="F10:G10"/>
    <mergeCell ref="I10:J10"/>
    <mergeCell ref="F11:G11"/>
    <mergeCell ref="I11:J11"/>
    <mergeCell ref="F12:G12"/>
    <mergeCell ref="I12:J12"/>
    <mergeCell ref="F13:G13"/>
    <mergeCell ref="I13:J13"/>
    <mergeCell ref="F15:G15"/>
    <mergeCell ref="I15:J15"/>
    <mergeCell ref="F16:G16"/>
    <mergeCell ref="I16:J16"/>
    <mergeCell ref="E20:E21"/>
    <mergeCell ref="F20:J21"/>
    <mergeCell ref="F118:G118"/>
    <mergeCell ref="F23:J23"/>
    <mergeCell ref="F24:J24"/>
    <mergeCell ref="F25:L25"/>
    <mergeCell ref="F30:G30"/>
    <mergeCell ref="F31:G31"/>
    <mergeCell ref="F36:G36"/>
    <mergeCell ref="H41:I41"/>
    <mergeCell ref="E90:E91"/>
    <mergeCell ref="F90:F91"/>
    <mergeCell ref="G90:I90"/>
    <mergeCell ref="J90:L90"/>
    <mergeCell ref="F22:J22"/>
    <mergeCell ref="F119:G119"/>
    <mergeCell ref="F124:G124"/>
    <mergeCell ref="D185:E185"/>
    <mergeCell ref="I198:M198"/>
    <mergeCell ref="I199:M199"/>
  </mergeCells>
  <pageMargins left="0" right="0" top="0" bottom="0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Kopertina</vt:lpstr>
      <vt:lpstr>Aktivet</vt:lpstr>
      <vt:lpstr>Pasivet</vt:lpstr>
      <vt:lpstr>Rezultati</vt:lpstr>
      <vt:lpstr>Fluksi</vt:lpstr>
      <vt:lpstr>Kapitali</vt:lpstr>
      <vt:lpstr>Ndih.fluksi</vt:lpstr>
      <vt:lpstr>1</vt:lpstr>
      <vt:lpstr>2</vt:lpstr>
      <vt:lpstr>Dek.An.Ardh.</vt:lpstr>
      <vt:lpstr>A.A.Mat.</vt:lpstr>
      <vt:lpstr>Pasq.1,2,3</vt:lpstr>
      <vt:lpstr>Inv.Guzh.</vt:lpstr>
      <vt:lpstr>Inv.Barit</vt:lpstr>
      <vt:lpstr>Inv.Mjet.Transp.</vt:lpstr>
      <vt:lpstr>Kliente-Furnitore</vt:lpstr>
      <vt:lpstr>Proces-verbal Ortaku</vt:lpstr>
      <vt:lpstr>Sheet1</vt:lpstr>
    </vt:vector>
  </TitlesOfParts>
  <Company>SHABANI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SHABANI</dc:creator>
  <cp:lastModifiedBy>SHABANI</cp:lastModifiedBy>
  <cp:lastPrinted>2012-03-19T08:25:56Z</cp:lastPrinted>
  <dcterms:created xsi:type="dcterms:W3CDTF">2012-01-17T09:29:11Z</dcterms:created>
  <dcterms:modified xsi:type="dcterms:W3CDTF">2012-07-17T07:15:58Z</dcterms:modified>
</cp:coreProperties>
</file>