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AIL\Desktop\ULZA BILANCI 2021 PER TATIME E QKB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8" l="1"/>
  <c r="B37" i="18"/>
  <c r="B39" i="18"/>
  <c r="B26" i="18" l="1"/>
  <c r="B23" i="18"/>
  <c r="B22" i="18"/>
  <c r="B19" i="18"/>
  <c r="D44" i="18"/>
  <c r="D38" i="18"/>
  <c r="D30" i="18"/>
  <c r="D27" i="18"/>
  <c r="D26" i="18"/>
  <c r="D23" i="18"/>
  <c r="D22" i="18"/>
  <c r="D19" i="18"/>
  <c r="B42" i="18" l="1"/>
  <c r="B47" i="18" s="1"/>
  <c r="D55" i="18" l="1"/>
  <c r="B55" i="18"/>
  <c r="D42" i="18"/>
  <c r="D47" i="18" s="1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<sst xmlns="http://schemas.openxmlformats.org/spreadsheetml/2006/main" count="60" uniqueCount="58">
  <si>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</si>
  <si>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</si>
  <si>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</si>
  <si>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</si>
  <si>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</si>
  <si>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</si>
  <si>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</si>
  <si>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</si>
  <si>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</si>
  <si>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</si>
  <si>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</si>
  <si>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</si>
  <si>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</si>
  <si>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</si>
  <si>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</si>
  <si>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</si>
  <si>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</si>
  <si>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</si>
  <si>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</si>
  <si>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</si>
  <si>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</si>
  <si>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</si>
  <si>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</si>
  <si>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</si>
  <si>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</si>
  <si>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</si>
  <si>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</si>
  <si>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</si>
  <si>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</si>
  <si>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</si>
  <si>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</si>
  <si>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</si>
  <si>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</si>
  <si>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</si>
  <si>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</si>
  <si>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</si>
  <si>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</si>
  <si>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</si>
  <si>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</si>
  <si>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</si>
  <si>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</si>
  <si>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</si>
  <si>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</si>
  <si>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</si>
  <si>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</si>
  <si>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</si>
  <si>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</si>
  <si>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</si>
  <si>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</si>
  <si>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</si>
  <si>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</si>
  <si>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</si>
  <si>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</si>
  <si>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</si>
  <si>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J67902928O</t>
  </si>
  <si>
    <t>Pasqyrat financiare te vitit 2021</t>
  </si>
  <si>
    <t>ULZA SHPK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</si>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</sst>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8" zoomScaleNormal="100" workbookViewId="0">
      <selection activeCell="B57" sqref="B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54</v>
      </c>
    </row>
    <row r="4" spans="1:5">
      <c r="A4" s="15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772575303</v>
      </c>
      <c r="C10" s="17"/>
      <c r="D10" s="29">
        <v>1000470696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>
        <v>300000</v>
      </c>
      <c r="C17" s="17"/>
      <c r="D17" s="29">
        <v>499457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f>-180463684-14153384-2759524-7732598</f>
        <v>-205109190</v>
      </c>
      <c r="C19" s="17"/>
      <c r="D19" s="29">
        <f>-264403468</f>
        <v>-264403468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f>-37692714</f>
        <v>-37692714</v>
      </c>
      <c r="C22" s="17"/>
      <c r="D22" s="29">
        <f>-40188869</f>
        <v>-40188869</v>
      </c>
      <c r="E22" s="16"/>
    </row>
    <row r="23" spans="1:5">
      <c r="A23" s="28" t="s">
        <v>36</v>
      </c>
      <c r="B23" s="29">
        <f>-6505676</f>
        <v>-6505676</v>
      </c>
      <c r="C23" s="17"/>
      <c r="D23" s="29">
        <f>-9416848</f>
        <v>-9416848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f>-8430886</f>
        <v>-8430886</v>
      </c>
      <c r="C26" s="17"/>
      <c r="D26" s="29">
        <f>-7477617</f>
        <v>-7477617</v>
      </c>
      <c r="E26" s="16"/>
    </row>
    <row r="27" spans="1:5">
      <c r="A27" s="10" t="s">
        <v>12</v>
      </c>
      <c r="B27" s="29">
        <f>-482876081+83213</f>
        <v>-482792868</v>
      </c>
      <c r="C27" s="17"/>
      <c r="D27" s="29">
        <f>-552358835</f>
        <v>-552358835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>
        <f>4000000</f>
        <v>4000000</v>
      </c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f>-3684503</f>
        <v>-3684503</v>
      </c>
      <c r="C37" s="17"/>
      <c r="D37" s="29"/>
      <c r="E37" s="16"/>
    </row>
    <row r="38" spans="1:5">
      <c r="A38" s="28" t="s">
        <v>44</v>
      </c>
      <c r="B38" s="29"/>
      <c r="C38" s="17"/>
      <c r="D38" s="29">
        <f>-2803731</f>
        <v>-2803731</v>
      </c>
      <c r="E38" s="16"/>
    </row>
    <row r="39" spans="1:5">
      <c r="A39" s="28" t="s">
        <v>43</v>
      </c>
      <c r="B39" s="29">
        <f>-3910520</f>
        <v>-3910520</v>
      </c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24748946</v>
      </c>
      <c r="C42" s="20"/>
      <c r="D42" s="19">
        <f>SUM(D9:D41)</f>
        <v>128320785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-3712342</v>
      </c>
      <c r="C44" s="17"/>
      <c r="D44" s="29">
        <f>-18660845</f>
        <v>-18660845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 t="shared" ref="B47" si="0">SUM(B42:B46)</f>
        <v>21036604</v>
      </c>
      <c r="C47" s="32"/>
      <c r="D47" s="32">
        <f>SUM(D42:D46)</f>
        <v>109659940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21036604</v>
      </c>
      <c r="C57" s="42"/>
      <c r="D57" s="41">
        <f>D47+D55</f>
        <v>109659940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</cp:lastModifiedBy>
  <cp:lastPrinted>2022-03-02T14:55:00Z</cp:lastPrinted>
  <dcterms:created xsi:type="dcterms:W3CDTF">2012-01-19T09:31:29Z</dcterms:created>
  <dcterms:modified xsi:type="dcterms:W3CDTF">2022-07-23T09:12:23Z</dcterms:modified>
</cp:coreProperties>
</file>