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9\Emil 2018\"/>
    </mc:Choice>
  </mc:AlternateContent>
  <bookViews>
    <workbookView xWindow="0" yWindow="0" windowWidth="19200" windowHeight="12180" tabRatio="823" activeTab="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Kapitali" sheetId="25" r:id="rId6"/>
    <sheet name="Shenimet Spjeguse" sheetId="29" r:id="rId7"/>
  </sheets>
  <externalReferences>
    <externalReference r:id="rId8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G241" i="29" l="1"/>
  <c r="I241" i="29"/>
  <c r="H241" i="29"/>
  <c r="G7" i="4"/>
  <c r="G31" i="15"/>
  <c r="M74" i="29"/>
  <c r="M7" i="15"/>
  <c r="M11" i="15"/>
  <c r="G12" i="15"/>
  <c r="L425" i="29"/>
  <c r="H14" i="15"/>
  <c r="G56" i="15"/>
  <c r="G57" i="15"/>
  <c r="M86" i="29"/>
  <c r="J240" i="29"/>
  <c r="M9" i="15"/>
  <c r="I45" i="4"/>
  <c r="L447" i="29"/>
  <c r="L464" i="29"/>
  <c r="L446" i="29"/>
  <c r="M7" i="4"/>
  <c r="I24" i="4"/>
  <c r="L435" i="29"/>
  <c r="L156" i="29"/>
  <c r="L154" i="29"/>
  <c r="L232" i="29"/>
  <c r="L229" i="29"/>
  <c r="L231" i="29"/>
  <c r="L230" i="29"/>
  <c r="L448" i="29"/>
  <c r="L468" i="29"/>
  <c r="I239" i="29"/>
  <c r="I238" i="29"/>
  <c r="D4" i="25"/>
  <c r="D6" i="25"/>
  <c r="N6" i="25"/>
  <c r="L430" i="29"/>
  <c r="L429" i="29"/>
  <c r="L428" i="29"/>
  <c r="L427" i="29"/>
  <c r="L422" i="29"/>
  <c r="L421" i="29"/>
  <c r="L420" i="29"/>
  <c r="L419" i="29"/>
  <c r="L418" i="29"/>
  <c r="L406" i="29"/>
  <c r="L407" i="29"/>
  <c r="L409" i="29"/>
  <c r="L410" i="29"/>
  <c r="L411" i="29"/>
  <c r="L408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401" i="29"/>
  <c r="L399" i="29"/>
  <c r="L405" i="29"/>
  <c r="L337" i="29"/>
  <c r="L332" i="29"/>
  <c r="L325" i="29"/>
  <c r="L323" i="29"/>
  <c r="L322" i="29"/>
  <c r="L320" i="29"/>
  <c r="L319" i="29"/>
  <c r="L317" i="29"/>
  <c r="L316" i="29"/>
  <c r="L109" i="29"/>
  <c r="L112" i="29"/>
  <c r="L105" i="29"/>
  <c r="L104" i="29"/>
  <c r="L103" i="29"/>
  <c r="L484" i="29"/>
  <c r="L311" i="29"/>
  <c r="L310" i="29"/>
  <c r="L307" i="29"/>
  <c r="L300" i="29"/>
  <c r="L296" i="29"/>
  <c r="L293" i="29"/>
  <c r="L295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2" i="29"/>
  <c r="L161" i="29"/>
  <c r="L147" i="29"/>
  <c r="L135" i="29"/>
  <c r="L131" i="29"/>
  <c r="L121" i="29"/>
  <c r="E26" i="18"/>
  <c r="E29" i="18"/>
  <c r="F11" i="18"/>
  <c r="E11" i="18"/>
  <c r="H51" i="15"/>
  <c r="H56" i="15"/>
  <c r="H57" i="15"/>
  <c r="G51" i="15"/>
  <c r="G14" i="15"/>
  <c r="L426" i="29"/>
  <c r="H6" i="14"/>
  <c r="H22" i="14"/>
  <c r="H39" i="4"/>
  <c r="H55" i="4"/>
  <c r="G39" i="4"/>
  <c r="G55" i="4"/>
  <c r="H13" i="4"/>
  <c r="K241" i="29"/>
  <c r="M90" i="29"/>
  <c r="M81" i="29"/>
  <c r="H23" i="14"/>
  <c r="H38" i="14"/>
  <c r="G23" i="14"/>
  <c r="H32" i="4"/>
  <c r="H49" i="4"/>
  <c r="G49" i="4"/>
  <c r="G32" i="4"/>
  <c r="H9" i="4"/>
  <c r="H30" i="4"/>
  <c r="H56" i="4"/>
  <c r="H20" i="4"/>
  <c r="E17" i="18"/>
  <c r="G20" i="4"/>
  <c r="L457" i="29"/>
  <c r="G9" i="4"/>
  <c r="F41" i="18"/>
  <c r="F30" i="18"/>
  <c r="F29" i="18"/>
  <c r="F21" i="18"/>
  <c r="F43" i="18"/>
  <c r="F46" i="18"/>
  <c r="E44" i="18"/>
  <c r="E41" i="18"/>
  <c r="N5" i="25"/>
  <c r="N7" i="25"/>
  <c r="N9" i="25"/>
  <c r="N10" i="25"/>
  <c r="N11" i="25"/>
  <c r="N12" i="25"/>
  <c r="N13" i="25"/>
  <c r="N14" i="25"/>
  <c r="N15" i="25"/>
  <c r="N17" i="25"/>
  <c r="N19" i="25"/>
  <c r="N21" i="25"/>
  <c r="N22" i="25"/>
  <c r="N23" i="25"/>
  <c r="N24" i="25"/>
  <c r="N25" i="25"/>
  <c r="N26" i="25"/>
  <c r="E6" i="25"/>
  <c r="E16" i="25"/>
  <c r="E18" i="25"/>
  <c r="F6" i="25"/>
  <c r="F16" i="25"/>
  <c r="F18" i="25"/>
  <c r="F27" i="25"/>
  <c r="G6" i="25"/>
  <c r="G16" i="25"/>
  <c r="G18" i="25"/>
  <c r="G27" i="25"/>
  <c r="H6" i="25"/>
  <c r="H16" i="25"/>
  <c r="H18" i="25"/>
  <c r="H27" i="25"/>
  <c r="I6" i="25"/>
  <c r="I16" i="25"/>
  <c r="I18" i="25"/>
  <c r="I27" i="25"/>
  <c r="L6" i="25"/>
  <c r="L16" i="25"/>
  <c r="L18" i="25"/>
  <c r="L27" i="25"/>
  <c r="M6" i="25"/>
  <c r="M16" i="25"/>
  <c r="M18" i="25"/>
  <c r="M27" i="25"/>
  <c r="H11" i="15"/>
  <c r="H36" i="15"/>
  <c r="H34" i="14"/>
  <c r="G34" i="14"/>
  <c r="G38" i="14"/>
  <c r="H6" i="4"/>
  <c r="J239" i="29"/>
  <c r="L239" i="29"/>
  <c r="F20" i="18"/>
  <c r="J6" i="25"/>
  <c r="J16" i="25"/>
  <c r="J18" i="25"/>
  <c r="J27" i="25"/>
  <c r="K6" i="25"/>
  <c r="K16" i="25"/>
  <c r="K18" i="25"/>
  <c r="L240" i="29"/>
  <c r="G6" i="4"/>
  <c r="G11" i="15"/>
  <c r="L467" i="29"/>
  <c r="L471" i="29"/>
  <c r="L473" i="29"/>
  <c r="L120" i="29"/>
  <c r="L115" i="29"/>
  <c r="L101" i="29"/>
  <c r="G13" i="4"/>
  <c r="E16" i="18"/>
  <c r="L454" i="29"/>
  <c r="N4" i="25"/>
  <c r="J238" i="29"/>
  <c r="L238" i="29"/>
  <c r="L241" i="29"/>
  <c r="J241" i="29"/>
  <c r="D27" i="25"/>
  <c r="G48" i="14"/>
  <c r="L412" i="29"/>
  <c r="H50" i="14"/>
  <c r="K8" i="25"/>
  <c r="D16" i="25"/>
  <c r="N16" i="25"/>
  <c r="L482" i="29"/>
  <c r="N8" i="25"/>
  <c r="E27" i="25"/>
  <c r="N18" i="25"/>
  <c r="H39" i="14"/>
  <c r="H51" i="14"/>
  <c r="G30" i="4"/>
  <c r="G56" i="4"/>
  <c r="L424" i="29"/>
  <c r="G36" i="15"/>
  <c r="L432" i="29"/>
  <c r="H37" i="15"/>
  <c r="H42" i="15"/>
  <c r="H50" i="15"/>
  <c r="G38" i="15"/>
  <c r="L434" i="29"/>
  <c r="M38" i="15"/>
  <c r="G16" i="14"/>
  <c r="G37" i="15"/>
  <c r="G42" i="15"/>
  <c r="L437" i="29"/>
  <c r="L342" i="29"/>
  <c r="G6" i="14"/>
  <c r="G22" i="14"/>
  <c r="G49" i="14"/>
  <c r="G50" i="15"/>
  <c r="E7" i="18"/>
  <c r="L436" i="29"/>
  <c r="G50" i="14"/>
  <c r="L413" i="29"/>
  <c r="L483" i="29"/>
  <c r="K20" i="25"/>
  <c r="E18" i="18"/>
  <c r="E20" i="18"/>
  <c r="E43" i="18"/>
  <c r="E46" i="18"/>
  <c r="G39" i="14"/>
  <c r="G51" i="14"/>
  <c r="N20" i="25"/>
  <c r="K27" i="25"/>
  <c r="N27" i="25"/>
  <c r="G53" i="14"/>
  <c r="L282" i="29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<sst xmlns="http://schemas.openxmlformats.org/spreadsheetml/2006/main" count="1079" uniqueCount="630">
  <si>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</si>
  <si>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</si>
  <si>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</si>
  <si>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</si>
  <si>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</si>
  <si>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</si>
  <si>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</si>
  <si>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</si>
  <si>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</si>
  <si>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</si>
  <si>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</si>
  <si>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</si>
  <si>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</si>
  <si>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</si>
  <si>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</si>
  <si>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</si>
  <si>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</si>
  <si>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</si>
  <si>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</si>
  <si>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</si>
  <si>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</si>
  <si>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</si>
  <si>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</si>
  <si>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</si>
  <si>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</si>
  <si>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</si>
  <si>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</si>
  <si>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</si>
  <si>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</si>
  <si>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</si>
  <si>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</si>
  <si>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</si>
  <si>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</si>
  <si>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</si>
  <si>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</si>
  <si>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</si>
  <si>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</si>
  <si>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</si>
  <si>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</si>
  <si>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</si>
  <si>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</si>
  <si>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</si>
  <si>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</si>
  <si>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</si>
  <si>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</si>
  <si>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</si>
  <si>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</si>
  <si>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</si>
  <si>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</si>
  <si>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</si>
  <si>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</si>
  <si>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</si>
  <si>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</si>
  <si>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</si>
  <si>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</si>
  <si>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</si>
  <si>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</si>
  <si>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</si>
  <si>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</si>
  <si>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</si>
  <si>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</si>
  <si>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</si>
  <si>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</si>
  <si>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</si>
  <si>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</si>
  <si>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</si>
  <si>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</si>
  <si>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</si>
  <si>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</si>
  <si>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</si>
  <si>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</si>
  <si>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</si>
  <si>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</si>
  <si>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</si>
  <si>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</si>
  <si>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</si>
  <si>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</si>
  <si>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</si>
  <si>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</si>
  <si>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</si>
  <si>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</si>
  <si>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</si>
  <si>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</si>
  <si>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</si>
  <si>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</si>
  <si>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</si>
  <si>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</si>
  <si>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</si>
  <si>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</si>
  <si>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</si>
  <si>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</si>
  <si>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</si>
  <si>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</si>
  <si>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</si>
  <si>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</si>
  <si>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</si>
  <si>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</si>
  <si>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</si>
  <si>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</si>
  <si>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</si>
  <si>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</si>
  <si>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</si>
  <si>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</si>
  <si>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</si>
  <si>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</si>
  <si>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</si>
  <si>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</si>
  <si>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</si>
  <si>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</si>
  <si>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</si>
  <si>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</si>
  <si>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</si>
  <si>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</si>
  <si>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</si>
  <si>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</si>
  <si>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</si>
  <si>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</si>
  <si>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</si>
  <si>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</si>
  <si>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</si>
  <si>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</si>
  <si>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</si>
  <si>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</si>
  <si>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</si>
  <si>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</si>
  <si>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</si>
  <si>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</si>
  <si>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</si>
  <si>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</si>
  <si>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</si>
  <si>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</si>
  <si>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</si>
  <si>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</si>
  <si>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</si>
  <si>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</si>
  <si>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</si>
  <si>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</si>
  <si>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</si>
  <si>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</si>
  <si>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</si>
  <si>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</si>
  <si>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</si>
  <si>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</si>
  <si>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</si>
  <si>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</si>
  <si>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</si>
  <si>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</si>
  <si>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</si>
  <si>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</si>
  <si>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</si>
  <si>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</si>
  <si>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</si>
  <si>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</si>
  <si>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</si>
  <si>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</si>
  <si>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</si>
  <si>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</si>
  <si>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</si>
  <si>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</si>
  <si>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</si>
  <si>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</si>
  <si>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</si>
  <si>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</si>
  <si>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</si>
  <si>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</si>
  <si>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</si>
  <si>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</si>
  <si>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</si>
  <si>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</si>
  <si>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</si>
  <si>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</si>
  <si>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</si>
  <si>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</si>
  <si>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</si>
  <si>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</si>
  <si>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</si>
  <si>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</si>
  <si>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</si>
  <si>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</si>
  <si>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</si>
  <si>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</si>
  <si>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</si>
  <si>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</si>
  <si>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</si>
  <si>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</si>
  <si>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</si>
  <si>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</si>
  <si>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</si>
  <si>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</si>
  <si>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</si>
  <si>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</si>
  <si>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</si>
  <si>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</si>
  <si>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</si>
  <si>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</si>
  <si>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</si>
  <si>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</si>
  <si>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</si>
  <si>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</si>
  <si>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</si>
  <si>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</si>
  <si>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</si>
  <si>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</si>
  <si>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</si>
  <si>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</si>
  <si>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</si>
  <si>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</si>
  <si>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</si>
  <si>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</si>
  <si>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</si>
  <si>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</si>
  <si>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</si>
  <si>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</si>
  <si>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</si>
  <si>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</si>
  <si>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</si>
  <si>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</si>
  <si>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</si>
  <si>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</si>
  <si>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</si>
  <si>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</si>
  <si>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</si>
  <si>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</si>
  <si>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</si>
  <si>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</si>
  <si>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</si>
  <si>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</si>
  <si>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</si>
  <si>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</si>
  <si>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</si>
  <si>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</si>
  <si>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</si>
  <si>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</si>
  <si>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</si>
  <si>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</si>
  <si>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</si>
  <si>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</si>
  <si>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</si>
  <si>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</si>
  <si>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</si>
  <si>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</si>
  <si>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</si>
  <si>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</si>
  <si>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</si>
  <si>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</si>
  <si>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</si>
  <si>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</si>
  <si>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</si>
  <si>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</si>
  <si>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</si>
  <si>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</si>
  <si>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</si>
  <si>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</si>
  <si>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</si>
  <si>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</si>
  <si>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</si>
  <si>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</si>
  <si>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</si>
  <si>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</si>
  <si>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</si>
  <si>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</si>
  <si>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</si>
  <si>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</si>
  <si>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</si>
  <si>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</si>
  <si>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</si>
  <si>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</si>
  <si>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</si>
  <si>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</si>
  <si>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</si>
  <si>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</si>
  <si>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</si>
  <si>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</si>
  <si>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</si>
  <si>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</si>
  <si>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</si>
  <si>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</si>
  <si>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</si>
  <si>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</si>
  <si>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</si>
  <si>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</si>
  <si>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</si>
  <si>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</si>
  <si>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</si>
  <si>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</si>
  <si>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</si>
  <si>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</si>
  <si>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</si>
  <si>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</si>
  <si>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</si>
  <si>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</si>
  <si>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</si>
  <si>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</si>
  <si>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</si>
  <si>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</si>
  <si>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</si>
  <si>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</si>
  <si>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</si>
  <si>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</si>
  <si>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</si>
  <si>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</si>
  <si>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</si>
  <si>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</si>
  <si>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</si>
  <si>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</si>
  <si>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</si>
  <si>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</si>
  <si>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</si>
  <si>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</si>
  <si>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</si>
  <si>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</si>
  <si>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</si>
  <si>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</si>
  <si>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</si>
  <si>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</si>
  <si>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</si>
  <si>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</si>
  <si>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</si>
  <si>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</si>
  <si>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</si>
  <si>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</si>
  <si>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</si>
  <si>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</si>
  <si>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</si>
  <si>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</si>
  <si>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</si>
  <si>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</si>
  <si>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</si>
  <si>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</si>
  <si>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</si>
  <si>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</si>
  <si>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</si>
  <si>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</si>
  <si>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</si>
  <si>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</si>
  <si>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</si>
  <si>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</si>
  <si>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</si>
  <si>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</si>
  <si>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</si>
  <si>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</si>
  <si>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</si>
  <si>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</si>
  <si>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</si>
  <si>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</si>
  <si>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</si>
  <si>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</si>
  <si>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</si>
  <si>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</si>
  <si>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</si>
  <si>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</si>
  <si>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</si>
  <si>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</si>
  <si>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</si>
  <si>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</si>
  <si>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</si>
  <si>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</si>
  <si>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</si>
  <si>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</si>
  <si>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</si>
  <si>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</si>
  <si>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</si>
  <si>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</si>
  <si>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</si>
  <si>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</si>
  <si>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</si>
  <si>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</si>
  <si>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</si>
  <si>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</si>
  <si>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</si>
  <si>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</si>
  <si>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</si>
  <si>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</si>
  <si>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</si>
  <si>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</si>
  <si>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</si>
  <si>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</si>
  <si>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</si>
  <si>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</si>
  <si>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</si>
  <si>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</si>
  <si>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</si>
  <si>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</si>
  <si>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</si>
  <si>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</si>
  <si>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</si>
  <si>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</si>
  <si>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</si>
  <si>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</si>
  <si>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</si>
  <si>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</si>
  <si>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</si>
  <si>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</si>
  <si>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</si>
  <si>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</si>
  <si>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</si>
  <si>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</si>
  <si>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</si>
  <si>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</si>
  <si>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</si>
  <si>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</si>
  <si>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</si>
  <si>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</si>
  <si>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</si>
  <si>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</si>
  <si>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</si>
  <si>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</si>
  <si>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</si>
  <si>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</si>
  <si>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</si>
  <si>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</si>
  <si>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</si>
  <si>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</si>
  <si>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</si>
  <si>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</si>
  <si>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</si>
  <si>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</si>
  <si>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</si>
  <si>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</si>
  <si>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</si>
  <si>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</si>
  <si>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</si>
  <si>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</si>
  <si>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</si>
  <si>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</si>
  <si>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</si>
  <si>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</si>
  <si>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</si>
  <si>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</si>
  <si>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</si>
  <si>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</si>
  <si>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</si>
  <si>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</si>
  <si>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</si>
  <si>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</si>
  <si>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</si>
  <si>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</si>
  <si>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</si>
  <si>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</si>
  <si>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</si>
  <si>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</si>
  <si>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</si>
  <si>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</si>
  <si>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</si>
  <si>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</si>
  <si>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</si>
  <si>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</si>
  <si>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</si>
  <si>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</si>
  <si>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</si>
  <si>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</si>
  <si>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</si>
  <si>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</si>
  <si>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</si>
  <si>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</si>
  <si>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</si>
  <si>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</si>
  <si>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</si>
  <si>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</si>
  <si>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</si>
  <si>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</si>
  <si>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</si>
  <si>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</si>
  <si>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</si>
  <si>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</si>
  <si>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</si>
  <si>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</si>
  <si>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</si>
  <si>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</si>
  <si>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</si>
  <si>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</si>
  <si>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</si>
  <si>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</si>
  <si>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</si>
  <si>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</si>
  <si>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</si>
  <si>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</si>
  <si>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</si>
  <si>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</si>
  <si>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</si>
  <si>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</si>
  <si>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</si>
  <si>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</si>
  <si>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</si>
  <si>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</si>
  <si>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</si>
  <si>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</si>
  <si>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</si>
  <si>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</si>
  <si>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</si>
  <si>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</si>
  <si>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</si>
  <si>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</si>
  <si>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</si>
  <si>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</si>
  <si>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</si>
  <si>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</si>
  <si>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</si>
  <si>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</si>
  <si>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</si>
  <si>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</si>
  <si>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</si>
  <si>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</si>
  <si>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</si>
  <si>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</si>
  <si>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</si>
  <si>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</si>
  <si>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</si>
  <si>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</si>
  <si>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</si>
  <si>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</si>
  <si>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</si>
  <si>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</si>
  <si>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</si>
  <si>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</si>
  <si>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</si>
  <si>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</si>
  <si>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</si>
  <si>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</si>
  <si>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</si>
  <si>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</si>
  <si>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</si>
  <si>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</si>
  <si>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</si>
  <si>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</si>
  <si>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</si>
  <si>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Shpenzimet perbehen nga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</si>
  <si>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</si>
  <si>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</si>
  <si>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</si>
  <si>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</si>
  <si>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</si>
  <si>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</si>
  <si>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</si>
  <si>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</si>
  <si>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</si>
  <si>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</si>
  <si>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</si>
  <si>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</si>
  <si>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</si>
  <si>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</si>
  <si>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</si>
  <si>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</si>
  <si>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</si>
  <si>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</si>
  <si>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</si>
  <si>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</si>
  <si>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</si>
  <si>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</si>
  <si>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</si>
  <si>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</si>
  <si>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</si>
  <si>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</si>
  <si>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</si>
  <si>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</si>
  <si>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</si>
  <si>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</si>
  <si>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</si>
  <si>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</si>
  <si>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</si>
  <si>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</si>
  <si>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</si>
  <si>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</si>
  <si>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</si>
  <si>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</si>
  <si>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</si>
  <si>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</si>
  <si>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</si>
  <si>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</si>
  <si>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</si>
  <si>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</si>
  <si>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</si>
  <si>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</si>
  <si>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Shpenzime të tjera shfrytëzimi ,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</si>
  <si>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</si>
  <si>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</si>
  <si>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</si>
  <si>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</si>
  <si>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</si>
  <si>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</si>
  <si>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perjash </t>
  </si>
  <si>
    <t xml:space="preserve">totale  blerje </t>
  </si>
  <si>
    <t xml:space="preserve">Shpenzime    te  tjera,  Qera  ambienti ,   dhe  shpenzime  te  tjera( furnitura ) 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</si>
  <si>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</si>
  <si>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</si>
  <si>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</si>
  <si>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</si>
  <si>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</si>
  <si>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</si>
  <si>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</si>
  <si>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 xml:space="preserve">leke </t>
  </si>
  <si>
    <t>Emertimi dhe Forma ligjore:</t>
  </si>
  <si>
    <t xml:space="preserve">Pagesa e Tatim Fitimit </t>
  </si>
  <si>
    <t xml:space="preserve">IMPORTE </t>
  </si>
  <si>
    <t xml:space="preserve">Euro </t>
  </si>
  <si>
    <t xml:space="preserve">Të tjera të pagueshme,  Kreditore  te  tjere </t>
  </si>
  <si>
    <t>Të ardhura të tjera të shfrytëzimit</t>
  </si>
  <si>
    <t xml:space="preserve">Tirana  Bank </t>
  </si>
  <si>
    <t xml:space="preserve">Leke </t>
  </si>
  <si>
    <t>Mallra  per  rishitje,</t>
  </si>
  <si>
    <t>Fitimi pas tatimit</t>
  </si>
  <si>
    <t>Mjete monetare dhe ekuivalentë të mjeteve monetare më 1 janar 2018</t>
  </si>
  <si>
    <t>Pozicioni financiar i rideklaruar më 1 janar 2018</t>
  </si>
  <si>
    <t>EMIL - 2018  SHPK.</t>
  </si>
  <si>
    <t>L87117501V</t>
  </si>
  <si>
    <t>Vlore Delvine DELVINE Bashkia Delvine, fshati Vane,</t>
  </si>
  <si>
    <t>nr.godines 233.</t>
  </si>
  <si>
    <t>Import, eksport, prodhime bime medicinale, bime</t>
  </si>
  <si>
    <t>dekorative.</t>
  </si>
  <si>
    <t>Të tjera Instalime dhe pajisje</t>
  </si>
  <si>
    <t>( EMILJAN BURBA    )</t>
  </si>
  <si>
    <t>Viti   2019</t>
  </si>
  <si>
    <t>17.09.2019</t>
  </si>
  <si>
    <t>31.12.2019</t>
  </si>
  <si>
    <t xml:space="preserve">          15.01.2020</t>
  </si>
  <si>
    <r>
      <t xml:space="preserve">ADMINISTRATOR:  </t>
    </r>
    <r>
      <rPr>
        <b/>
        <sz val="12"/>
        <rFont val="Arial"/>
        <family val="2"/>
      </rPr>
      <t>Emiljan Burba</t>
    </r>
  </si>
  <si>
    <t>Mjete monetare dhe ekuivalentë të mjeteve monetare më 31 dhjetor 2019</t>
  </si>
  <si>
    <t>Pozicioni financiar më 31 dhjetor 2017</t>
  </si>
  <si>
    <t>Pozicioni financiar i rideklaruar më 31 dhjetor 2018</t>
  </si>
  <si>
    <t>Pozicioni financiar i rideklaruar më 1 janar 2019</t>
  </si>
  <si>
    <t>Pozicioni financiar më 31 dhjetor 2019</t>
  </si>
  <si>
    <t>Blerje ,investime</t>
  </si>
  <si>
    <t>brenda vend</t>
  </si>
  <si>
    <t>bkt</t>
  </si>
  <si>
    <t xml:space="preserve">bkt, euro </t>
  </si>
  <si>
    <t xml:space="preserve">Shpenzime të tjera financiare, komisione  banke </t>
  </si>
  <si>
    <t xml:space="preserve">Shpenzime të tjera shfrytëzimi , siguracion </t>
  </si>
  <si>
    <t xml:space="preserve">Furnitura,sig </t>
  </si>
  <si>
    <t xml:space="preserve">karburant </t>
  </si>
  <si>
    <t>( F&amp;F AUDITING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</si>
</sst>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78" x14ac:knownFonts="1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b/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10"/>
      <name val="Calibri"/>
      <family val="2"/>
      <charset val="238"/>
    </font>
    <font>
      <b/>
      <sz val="8"/>
      <name val="Times New Roman"/>
      <family val="1"/>
    </font>
    <font>
      <sz val="8"/>
      <name val="Times New Roman"/>
      <family val="1"/>
    </font>
    <font>
      <sz val="9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"/>
      <family val="2"/>
      <charset val="238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  <charset val="238"/>
    </font>
    <font>
      <b/>
      <i/>
      <u/>
      <sz val="10"/>
      <color rgb="FFC00000"/>
      <name val="Times New Roman"/>
      <family val="1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8"/>
      <color rgb="FFFF0000"/>
      <name val="Arial"/>
      <family val="2"/>
    </font>
    <font>
      <b/>
      <u/>
      <sz val="10"/>
      <color rgb="FF00B050"/>
      <name val="Arial"/>
      <family val="2"/>
    </font>
    <font>
      <u/>
      <sz val="10"/>
      <color rgb="FF00B050"/>
      <name val="Arial"/>
      <family val="2"/>
      <charset val="238"/>
    </font>
    <font>
      <sz val="12"/>
      <color rgb="FF7030A0"/>
      <name val="Arial"/>
      <family val="2"/>
    </font>
    <font>
      <sz val="10"/>
      <color rgb="FFFF0000"/>
      <name val="Arial"/>
      <family val="2"/>
      <charset val="238"/>
    </font>
    <font>
      <b/>
      <i/>
      <u/>
      <sz val="10"/>
      <color rgb="FFFF0000"/>
      <name val="Times New Roman"/>
      <family val="1"/>
    </font>
    <font>
      <b/>
      <sz val="10"/>
      <color rgb="FF7030A0"/>
      <name val="Arial"/>
      <family val="2"/>
    </font>
    <font>
      <sz val="9"/>
      <color rgb="FF00B050"/>
      <name val="Arial"/>
      <family val="2"/>
    </font>
    <font>
      <b/>
      <sz val="26"/>
      <color rgb="FF00B050"/>
      <name val="Arial"/>
      <family val="2"/>
    </font>
    <font>
      <b/>
      <sz val="10"/>
      <color rgb="FF00B050"/>
      <name val="Times New Roman"/>
      <family val="1"/>
    </font>
    <font>
      <b/>
      <sz val="10"/>
      <color rgb="FF00B050"/>
      <name val="Arial Narrow"/>
      <family val="2"/>
    </font>
    <font>
      <sz val="10"/>
      <color rgb="FF00B050"/>
      <name val="Arial Narrow"/>
      <family val="2"/>
    </font>
    <font>
      <sz val="12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Arial Narrow"/>
      <family val="2"/>
    </font>
    <font>
      <b/>
      <sz val="10"/>
      <color rgb="FF00B050"/>
      <name val="Arial Narrow"/>
      <family val="2"/>
      <charset val="238"/>
    </font>
    <font>
      <b/>
      <sz val="10"/>
      <color rgb="FF00B050"/>
      <name val="Times New Roman"/>
      <family val="1"/>
      <charset val="238"/>
    </font>
    <font>
      <b/>
      <sz val="26"/>
      <color rgb="FF00B050"/>
      <name val="Arial Narrow"/>
      <family val="2"/>
    </font>
    <font>
      <sz val="14"/>
      <color rgb="FFC00000"/>
      <name val="Arial"/>
      <family val="2"/>
    </font>
    <font>
      <i/>
      <sz val="14"/>
      <color rgb="FFC00000"/>
      <name val="Arial"/>
      <family val="2"/>
    </font>
    <font>
      <b/>
      <u/>
      <sz val="14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type="path" left="0.5" right="0.5" top="0.5" bottom="0.5">
        <stop position="0">
          <color theme="6" tint="0.80001220740379042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26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79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4" fillId="0" borderId="0"/>
    <xf numFmtId="0" fontId="5" fillId="0" borderId="0"/>
    <xf numFmtId="0" fontId="3" fillId="0" borderId="0"/>
  </cellStyleXfs>
  <cellXfs count="67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5" applyFont="1"/>
    <xf numFmtId="0" fontId="46" fillId="0" borderId="0" xfId="5" applyFont="1" applyAlignment="1">
      <alignment vertical="center"/>
    </xf>
    <xf numFmtId="0" fontId="46" fillId="0" borderId="4" xfId="5" applyFont="1" applyBorder="1"/>
    <xf numFmtId="0" fontId="14" fillId="0" borderId="4" xfId="5" applyFont="1" applyBorder="1" applyAlignment="1">
      <alignment vertical="center" wrapText="1"/>
    </xf>
    <xf numFmtId="0" fontId="13" fillId="0" borderId="4" xfId="5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6" fillId="0" borderId="0" xfId="0" applyFont="1"/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/>
    <xf numFmtId="0" fontId="3" fillId="0" borderId="2" xfId="0" applyFont="1" applyFill="1" applyBorder="1"/>
    <xf numFmtId="0" fontId="3" fillId="0" borderId="10" xfId="6" applyFont="1" applyFill="1" applyBorder="1"/>
    <xf numFmtId="3" fontId="3" fillId="0" borderId="10" xfId="6" applyNumberFormat="1" applyFont="1" applyFill="1" applyBorder="1"/>
    <xf numFmtId="0" fontId="3" fillId="0" borderId="9" xfId="6" applyFont="1" applyFill="1" applyBorder="1"/>
    <xf numFmtId="3" fontId="3" fillId="0" borderId="9" xfId="6" applyNumberFormat="1" applyFont="1" applyFill="1" applyBorder="1"/>
    <xf numFmtId="0" fontId="4" fillId="0" borderId="11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10" fillId="0" borderId="0" xfId="6" applyFont="1" applyFill="1"/>
    <xf numFmtId="0" fontId="10" fillId="0" borderId="11" xfId="6" applyFont="1" applyFill="1" applyBorder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3" fillId="0" borderId="11" xfId="6" applyFont="1" applyFill="1" applyBorder="1"/>
    <xf numFmtId="0" fontId="3" fillId="0" borderId="12" xfId="6" applyFont="1" applyFill="1" applyBorder="1"/>
    <xf numFmtId="3" fontId="3" fillId="0" borderId="0" xfId="6" applyNumberFormat="1" applyFont="1" applyFill="1"/>
    <xf numFmtId="0" fontId="3" fillId="0" borderId="9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11" xfId="6" applyFont="1" applyBorder="1"/>
    <xf numFmtId="188" fontId="3" fillId="0" borderId="0" xfId="6" applyNumberFormat="1" applyFont="1" applyBorder="1" applyAlignment="1">
      <alignment horizontal="center"/>
    </xf>
    <xf numFmtId="0" fontId="3" fillId="0" borderId="0" xfId="6" applyFont="1" applyBorder="1"/>
    <xf numFmtId="0" fontId="6" fillId="0" borderId="0" xfId="6" applyFont="1" applyBorder="1" applyAlignment="1">
      <alignment horizontal="center"/>
    </xf>
    <xf numFmtId="0" fontId="6" fillId="0" borderId="0" xfId="6" applyFont="1" applyBorder="1" applyAlignment="1">
      <alignment vertical="center"/>
    </xf>
    <xf numFmtId="0" fontId="3" fillId="0" borderId="0" xfId="6" applyFont="1" applyBorder="1" applyAlignment="1"/>
    <xf numFmtId="0" fontId="3" fillId="0" borderId="0" xfId="6" applyFont="1" applyBorder="1" applyAlignment="1">
      <alignment horizontal="center"/>
    </xf>
    <xf numFmtId="0" fontId="6" fillId="0" borderId="0" xfId="6" applyFont="1" applyBorder="1"/>
    <xf numFmtId="0" fontId="3" fillId="0" borderId="12" xfId="6" applyFont="1" applyBorder="1"/>
    <xf numFmtId="0" fontId="12" fillId="0" borderId="0" xfId="6" applyFont="1" applyFill="1" applyBorder="1" applyAlignment="1"/>
    <xf numFmtId="0" fontId="23" fillId="0" borderId="0" xfId="6" applyFont="1" applyBorder="1" applyAlignment="1">
      <alignment horizontal="center"/>
    </xf>
    <xf numFmtId="0" fontId="6" fillId="0" borderId="0" xfId="6" applyFont="1" applyBorder="1" applyAlignment="1">
      <alignment horizontal="left" vertical="center"/>
    </xf>
    <xf numFmtId="0" fontId="3" fillId="0" borderId="0" xfId="6" applyFont="1" applyBorder="1" applyAlignment="1">
      <alignment vertical="center"/>
    </xf>
    <xf numFmtId="3" fontId="10" fillId="0" borderId="0" xfId="6" applyNumberFormat="1" applyFont="1" applyBorder="1"/>
    <xf numFmtId="0" fontId="6" fillId="0" borderId="0" xfId="6" applyFont="1" applyBorder="1" applyAlignment="1">
      <alignment horizontal="center" vertical="center"/>
    </xf>
    <xf numFmtId="0" fontId="9" fillId="0" borderId="0" xfId="6" applyFont="1" applyFill="1" applyBorder="1" applyAlignment="1"/>
    <xf numFmtId="0" fontId="22" fillId="0" borderId="10" xfId="6" applyFont="1" applyBorder="1" applyAlignment="1">
      <alignment horizontal="left"/>
    </xf>
    <xf numFmtId="0" fontId="20" fillId="0" borderId="10" xfId="6" applyFont="1" applyBorder="1" applyAlignment="1">
      <alignment horizontal="left"/>
    </xf>
    <xf numFmtId="0" fontId="20" fillId="0" borderId="0" xfId="6" applyFont="1" applyBorder="1" applyAlignment="1">
      <alignment horizontal="left"/>
    </xf>
    <xf numFmtId="0" fontId="22" fillId="0" borderId="2" xfId="6" applyFont="1" applyBorder="1" applyAlignment="1">
      <alignment horizontal="left"/>
    </xf>
    <xf numFmtId="0" fontId="2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1" xfId="0" applyFont="1" applyFill="1" applyBorder="1"/>
    <xf numFmtId="3" fontId="3" fillId="0" borderId="4" xfId="0" applyNumberFormat="1" applyFont="1" applyFill="1" applyBorder="1"/>
    <xf numFmtId="0" fontId="23" fillId="0" borderId="4" xfId="6" applyFont="1" applyBorder="1" applyAlignment="1">
      <alignment horizontal="center"/>
    </xf>
    <xf numFmtId="0" fontId="5" fillId="0" borderId="0" xfId="6" applyFont="1" applyFill="1"/>
    <xf numFmtId="0" fontId="5" fillId="0" borderId="10" xfId="6" applyFont="1" applyFill="1" applyBorder="1"/>
    <xf numFmtId="0" fontId="5" fillId="0" borderId="5" xfId="6" applyFont="1" applyFill="1" applyBorder="1"/>
    <xf numFmtId="0" fontId="5" fillId="0" borderId="9" xfId="6" applyFont="1" applyFill="1" applyBorder="1"/>
    <xf numFmtId="0" fontId="5" fillId="0" borderId="7" xfId="6" applyFont="1" applyFill="1" applyBorder="1"/>
    <xf numFmtId="0" fontId="5" fillId="0" borderId="0" xfId="6" applyFont="1" applyFill="1" applyAlignment="1">
      <alignment vertical="center"/>
    </xf>
    <xf numFmtId="0" fontId="5" fillId="0" borderId="12" xfId="6" applyFont="1" applyFill="1" applyBorder="1"/>
    <xf numFmtId="0" fontId="5" fillId="0" borderId="11" xfId="6" applyFont="1" applyFill="1" applyBorder="1"/>
    <xf numFmtId="0" fontId="5" fillId="0" borderId="0" xfId="6" applyFont="1" applyFill="1" applyBorder="1"/>
    <xf numFmtId="0" fontId="25" fillId="0" borderId="0" xfId="6" applyFont="1" applyBorder="1" applyAlignment="1">
      <alignment horizontal="left" vertical="center"/>
    </xf>
    <xf numFmtId="0" fontId="25" fillId="0" borderId="0" xfId="6" applyFont="1" applyBorder="1" applyAlignment="1">
      <alignment vertical="center"/>
    </xf>
    <xf numFmtId="0" fontId="10" fillId="0" borderId="0" xfId="6" applyFont="1" applyBorder="1" applyAlignment="1">
      <alignment horizontal="right" vertical="center"/>
    </xf>
    <xf numFmtId="0" fontId="3" fillId="0" borderId="0" xfId="6" applyFont="1"/>
    <xf numFmtId="0" fontId="3" fillId="0" borderId="0" xfId="6" applyFont="1" applyBorder="1" applyAlignment="1">
      <alignment horizontal="right"/>
    </xf>
    <xf numFmtId="0" fontId="4" fillId="0" borderId="11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188" fontId="4" fillId="0" borderId="0" xfId="6" applyNumberFormat="1" applyFont="1" applyBorder="1" applyAlignment="1">
      <alignment horizontal="center" vertical="center"/>
    </xf>
    <xf numFmtId="0" fontId="25" fillId="0" borderId="13" xfId="6" applyFont="1" applyBorder="1"/>
    <xf numFmtId="0" fontId="26" fillId="0" borderId="0" xfId="6" applyFont="1" applyBorder="1" applyAlignment="1">
      <alignment horizontal="center" vertical="center"/>
    </xf>
    <xf numFmtId="0" fontId="26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/>
    </xf>
    <xf numFmtId="0" fontId="3" fillId="0" borderId="4" xfId="6" applyFont="1" applyBorder="1" applyAlignment="1">
      <alignment horizontal="center" vertical="center"/>
    </xf>
    <xf numFmtId="0" fontId="3" fillId="0" borderId="4" xfId="6" applyFont="1" applyFill="1" applyBorder="1" applyAlignment="1">
      <alignment horizontal="center"/>
    </xf>
    <xf numFmtId="0" fontId="3" fillId="0" borderId="4" xfId="6" applyFont="1" applyBorder="1" applyAlignment="1"/>
    <xf numFmtId="3" fontId="3" fillId="0" borderId="4" xfId="6" applyNumberFormat="1" applyFont="1" applyBorder="1"/>
    <xf numFmtId="0" fontId="3" fillId="0" borderId="4" xfId="6" applyFont="1" applyBorder="1" applyAlignment="1">
      <alignment horizontal="center"/>
    </xf>
    <xf numFmtId="0" fontId="3" fillId="0" borderId="4" xfId="6" applyFont="1" applyBorder="1"/>
    <xf numFmtId="0" fontId="3" fillId="0" borderId="11" xfId="6" applyFont="1" applyBorder="1" applyAlignment="1">
      <alignment vertical="center"/>
    </xf>
    <xf numFmtId="188" fontId="3" fillId="0" borderId="0" xfId="6" applyNumberFormat="1" applyFont="1" applyBorder="1" applyAlignment="1">
      <alignment horizontal="center" vertical="center"/>
    </xf>
    <xf numFmtId="0" fontId="3" fillId="0" borderId="12" xfId="6" applyFont="1" applyBorder="1" applyAlignment="1">
      <alignment vertical="center"/>
    </xf>
    <xf numFmtId="0" fontId="3" fillId="0" borderId="0" xfId="6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3" fontId="3" fillId="0" borderId="0" xfId="6" applyNumberFormat="1" applyFont="1" applyBorder="1" applyAlignment="1">
      <alignment vertical="center"/>
    </xf>
    <xf numFmtId="0" fontId="10" fillId="0" borderId="0" xfId="6" applyFont="1" applyBorder="1" applyAlignment="1">
      <alignment horizontal="center"/>
    </xf>
    <xf numFmtId="0" fontId="10" fillId="0" borderId="0" xfId="6" applyFont="1" applyBorder="1"/>
    <xf numFmtId="0" fontId="8" fillId="0" borderId="0" xfId="6" applyFont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188" fontId="3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/>
    <xf numFmtId="0" fontId="5" fillId="0" borderId="0" xfId="6" applyFont="1" applyBorder="1" applyAlignment="1">
      <alignment horizontal="center"/>
    </xf>
    <xf numFmtId="3" fontId="10" fillId="0" borderId="2" xfId="6" applyNumberFormat="1" applyFont="1" applyBorder="1"/>
    <xf numFmtId="0" fontId="27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/>
    <xf numFmtId="0" fontId="28" fillId="0" borderId="0" xfId="6" applyFont="1"/>
    <xf numFmtId="188" fontId="5" fillId="0" borderId="0" xfId="6" applyNumberFormat="1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6" fillId="0" borderId="0" xfId="6" applyFont="1" applyBorder="1"/>
    <xf numFmtId="0" fontId="5" fillId="0" borderId="0" xfId="6" applyFont="1" applyFill="1" applyBorder="1" applyAlignment="1"/>
    <xf numFmtId="0" fontId="26" fillId="0" borderId="0" xfId="6" applyFont="1" applyFill="1" applyBorder="1"/>
    <xf numFmtId="0" fontId="29" fillId="0" borderId="0" xfId="6" applyFont="1" applyBorder="1" applyAlignment="1">
      <alignment vertical="center"/>
    </xf>
    <xf numFmtId="0" fontId="6" fillId="0" borderId="0" xfId="6" applyFont="1" applyFill="1" applyBorder="1"/>
    <xf numFmtId="0" fontId="10" fillId="0" borderId="4" xfId="6" applyFont="1" applyBorder="1" applyAlignment="1">
      <alignment horizontal="center"/>
    </xf>
    <xf numFmtId="0" fontId="30" fillId="0" borderId="4" xfId="6" applyFont="1" applyBorder="1" applyAlignment="1">
      <alignment vertical="center"/>
    </xf>
    <xf numFmtId="3" fontId="10" fillId="0" borderId="4" xfId="6" applyNumberFormat="1" applyFont="1" applyBorder="1"/>
    <xf numFmtId="188" fontId="5" fillId="0" borderId="0" xfId="6" applyNumberFormat="1" applyFont="1" applyBorder="1" applyAlignment="1">
      <alignment horizontal="center" vertical="center"/>
    </xf>
    <xf numFmtId="0" fontId="1" fillId="0" borderId="0" xfId="6" applyFont="1" applyBorder="1"/>
    <xf numFmtId="0" fontId="26" fillId="0" borderId="0" xfId="6" applyFont="1" applyBorder="1" applyAlignment="1">
      <alignment vertical="center"/>
    </xf>
    <xf numFmtId="0" fontId="27" fillId="0" borderId="0" xfId="6" applyFont="1" applyBorder="1" applyAlignment="1">
      <alignment horizontal="center" vertical="center"/>
    </xf>
    <xf numFmtId="0" fontId="27" fillId="0" borderId="0" xfId="6" applyFont="1" applyBorder="1" applyAlignment="1">
      <alignment horizontal="left" vertical="center"/>
    </xf>
    <xf numFmtId="0" fontId="31" fillId="0" borderId="0" xfId="6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11" xfId="6" applyFont="1" applyBorder="1"/>
    <xf numFmtId="0" fontId="5" fillId="0" borderId="12" xfId="6" applyFont="1" applyBorder="1"/>
    <xf numFmtId="0" fontId="32" fillId="0" borderId="0" xfId="6" applyFont="1" applyBorder="1" applyAlignment="1">
      <alignment horizontal="right"/>
    </xf>
    <xf numFmtId="0" fontId="5" fillId="0" borderId="0" xfId="6" applyFont="1" applyBorder="1" applyAlignment="1"/>
    <xf numFmtId="0" fontId="5" fillId="0" borderId="0" xfId="6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20" fillId="0" borderId="2" xfId="6" applyFont="1" applyBorder="1" applyAlignment="1">
      <alignment horizontal="left"/>
    </xf>
    <xf numFmtId="0" fontId="20" fillId="0" borderId="1" xfId="6" applyFont="1" applyBorder="1" applyAlignment="1">
      <alignment horizontal="left"/>
    </xf>
    <xf numFmtId="0" fontId="20" fillId="0" borderId="4" xfId="6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6" applyFont="1" applyFill="1" applyBorder="1"/>
    <xf numFmtId="0" fontId="4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/>
    </xf>
    <xf numFmtId="0" fontId="5" fillId="0" borderId="6" xfId="6" applyFont="1" applyBorder="1"/>
    <xf numFmtId="188" fontId="5" fillId="0" borderId="10" xfId="6" applyNumberFormat="1" applyFont="1" applyBorder="1" applyAlignment="1">
      <alignment horizontal="center"/>
    </xf>
    <xf numFmtId="0" fontId="5" fillId="0" borderId="10" xfId="6" applyFont="1" applyBorder="1"/>
    <xf numFmtId="0" fontId="5" fillId="0" borderId="10" xfId="6" applyFont="1" applyBorder="1" applyAlignment="1">
      <alignment horizontal="center"/>
    </xf>
    <xf numFmtId="0" fontId="5" fillId="0" borderId="8" xfId="6" applyFont="1" applyBorder="1"/>
    <xf numFmtId="0" fontId="3" fillId="2" borderId="0" xfId="6" applyFont="1" applyFill="1" applyBorder="1" applyAlignment="1">
      <alignment horizontal="center" vertical="center"/>
    </xf>
    <xf numFmtId="0" fontId="5" fillId="2" borderId="0" xfId="6" applyFont="1" applyFill="1"/>
    <xf numFmtId="3" fontId="47" fillId="0" borderId="4" xfId="0" applyNumberFormat="1" applyFont="1" applyBorder="1" applyAlignment="1">
      <alignment horizontal="center" vertical="center"/>
    </xf>
    <xf numFmtId="3" fontId="48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horizontal="center" vertical="center"/>
    </xf>
    <xf numFmtId="3" fontId="48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3" fontId="31" fillId="4" borderId="4" xfId="0" applyNumberFormat="1" applyFont="1" applyFill="1" applyBorder="1" applyAlignment="1">
      <alignment vertical="center"/>
    </xf>
    <xf numFmtId="3" fontId="31" fillId="0" borderId="4" xfId="0" applyNumberFormat="1" applyFont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4" fillId="5" borderId="4" xfId="5" applyFont="1" applyFill="1" applyBorder="1" applyAlignment="1">
      <alignment vertical="center" wrapText="1"/>
    </xf>
    <xf numFmtId="3" fontId="49" fillId="0" borderId="4" xfId="0" applyNumberFormat="1" applyFont="1" applyBorder="1" applyAlignment="1">
      <alignment horizontal="center" vertical="center"/>
    </xf>
    <xf numFmtId="0" fontId="49" fillId="0" borderId="3" xfId="0" applyFont="1" applyBorder="1" applyAlignment="1">
      <alignment horizontal="left" vertical="center"/>
    </xf>
    <xf numFmtId="0" fontId="50" fillId="0" borderId="2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horizontal="center" vertical="center"/>
    </xf>
    <xf numFmtId="3" fontId="52" fillId="0" borderId="4" xfId="0" applyNumberFormat="1" applyFont="1" applyBorder="1" applyAlignment="1">
      <alignment vertical="center"/>
    </xf>
    <xf numFmtId="0" fontId="53" fillId="0" borderId="2" xfId="0" applyFont="1" applyBorder="1" applyAlignment="1">
      <alignment horizontal="center" vertical="center"/>
    </xf>
    <xf numFmtId="3" fontId="53" fillId="0" borderId="4" xfId="0" applyNumberFormat="1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4" xfId="0" applyFont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4" fillId="0" borderId="2" xfId="6" applyFont="1" applyBorder="1" applyAlignment="1">
      <alignment horizontal="left"/>
    </xf>
    <xf numFmtId="0" fontId="55" fillId="0" borderId="3" xfId="0" applyFont="1" applyBorder="1" applyAlignment="1">
      <alignment horizontal="left" vertical="center"/>
    </xf>
    <xf numFmtId="0" fontId="55" fillId="0" borderId="2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vertical="center"/>
    </xf>
    <xf numFmtId="3" fontId="57" fillId="6" borderId="4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vertical="center"/>
    </xf>
    <xf numFmtId="0" fontId="3" fillId="6" borderId="0" xfId="0" applyFont="1" applyFill="1"/>
    <xf numFmtId="0" fontId="10" fillId="6" borderId="0" xfId="0" applyFont="1" applyFill="1" applyAlignment="1">
      <alignment horizontal="center"/>
    </xf>
    <xf numFmtId="0" fontId="3" fillId="6" borderId="4" xfId="0" applyFont="1" applyFill="1" applyBorder="1"/>
    <xf numFmtId="0" fontId="6" fillId="4" borderId="7" xfId="0" applyNumberFormat="1" applyFont="1" applyFill="1" applyBorder="1" applyAlignment="1">
      <alignment horizontal="center" vertical="center" wrapText="1"/>
    </xf>
    <xf numFmtId="0" fontId="3" fillId="6" borderId="4" xfId="6" applyFont="1" applyFill="1" applyBorder="1" applyAlignment="1">
      <alignment horizontal="center" vertical="center"/>
    </xf>
    <xf numFmtId="0" fontId="3" fillId="6" borderId="14" xfId="6" applyFont="1" applyFill="1" applyBorder="1" applyAlignment="1">
      <alignment horizontal="center"/>
    </xf>
    <xf numFmtId="0" fontId="3" fillId="6" borderId="15" xfId="6" applyFont="1" applyFill="1" applyBorder="1" applyAlignment="1">
      <alignment horizontal="center"/>
    </xf>
    <xf numFmtId="0" fontId="10" fillId="6" borderId="4" xfId="6" applyFont="1" applyFill="1" applyBorder="1" applyAlignment="1">
      <alignment horizontal="center"/>
    </xf>
    <xf numFmtId="3" fontId="3" fillId="6" borderId="4" xfId="6" applyNumberFormat="1" applyFont="1" applyFill="1" applyBorder="1" applyAlignment="1">
      <alignment vertical="center"/>
    </xf>
    <xf numFmtId="0" fontId="5" fillId="6" borderId="4" xfId="6" applyFont="1" applyFill="1" applyBorder="1" applyAlignment="1">
      <alignment horizontal="center" vertical="center"/>
    </xf>
    <xf numFmtId="3" fontId="10" fillId="6" borderId="4" xfId="6" applyNumberFormat="1" applyFont="1" applyFill="1" applyBorder="1" applyAlignment="1">
      <alignment vertical="center"/>
    </xf>
    <xf numFmtId="0" fontId="6" fillId="6" borderId="0" xfId="6" applyFont="1" applyFill="1" applyBorder="1"/>
    <xf numFmtId="0" fontId="30" fillId="0" borderId="0" xfId="6" applyFont="1" applyBorder="1" applyAlignment="1">
      <alignment vertical="center"/>
    </xf>
    <xf numFmtId="0" fontId="27" fillId="6" borderId="0" xfId="6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/>
    </xf>
    <xf numFmtId="0" fontId="30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188" fontId="6" fillId="0" borderId="0" xfId="6" applyNumberFormat="1" applyFont="1" applyBorder="1" applyAlignment="1">
      <alignment horizontal="center"/>
    </xf>
    <xf numFmtId="0" fontId="30" fillId="0" borderId="0" xfId="6" applyFont="1"/>
    <xf numFmtId="3" fontId="6" fillId="2" borderId="10" xfId="6" applyNumberFormat="1" applyFont="1" applyFill="1" applyBorder="1" applyAlignment="1">
      <alignment horizontal="center"/>
    </xf>
    <xf numFmtId="3" fontId="6" fillId="2" borderId="2" xfId="6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7" fillId="0" borderId="0" xfId="6" applyFont="1" applyBorder="1" applyAlignment="1"/>
    <xf numFmtId="0" fontId="58" fillId="0" borderId="0" xfId="6" applyFont="1" applyBorder="1" applyAlignment="1">
      <alignment vertical="center"/>
    </xf>
    <xf numFmtId="3" fontId="3" fillId="0" borderId="2" xfId="6" applyNumberFormat="1" applyFont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59" fillId="0" borderId="0" xfId="6" applyFont="1" applyBorder="1" applyAlignment="1">
      <alignment vertical="center"/>
    </xf>
    <xf numFmtId="0" fontId="59" fillId="0" borderId="0" xfId="6" applyFont="1" applyBorder="1"/>
    <xf numFmtId="3" fontId="3" fillId="0" borderId="0" xfId="6" applyNumberFormat="1" applyFont="1" applyAlignment="1">
      <alignment horizontal="center"/>
    </xf>
    <xf numFmtId="3" fontId="51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25" fillId="0" borderId="11" xfId="6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center" vertical="center"/>
    </xf>
    <xf numFmtId="3" fontId="6" fillId="7" borderId="24" xfId="0" applyNumberFormat="1" applyFont="1" applyFill="1" applyBorder="1" applyAlignment="1">
      <alignment horizontal="center" vertical="center"/>
    </xf>
    <xf numFmtId="3" fontId="6" fillId="7" borderId="25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2" fillId="0" borderId="21" xfId="0" applyFont="1" applyBorder="1" applyAlignment="1">
      <alignment horizontal="left"/>
    </xf>
    <xf numFmtId="0" fontId="52" fillId="0" borderId="22" xfId="0" applyFont="1" applyBorder="1" applyAlignment="1">
      <alignment horizontal="center"/>
    </xf>
    <xf numFmtId="0" fontId="52" fillId="0" borderId="23" xfId="0" applyFont="1" applyBorder="1"/>
    <xf numFmtId="0" fontId="52" fillId="0" borderId="23" xfId="0" applyFont="1" applyBorder="1" applyAlignment="1">
      <alignment horizontal="center"/>
    </xf>
    <xf numFmtId="3" fontId="51" fillId="0" borderId="24" xfId="0" applyNumberFormat="1" applyFont="1" applyBorder="1" applyAlignment="1">
      <alignment horizontal="center" vertical="center"/>
    </xf>
    <xf numFmtId="3" fontId="51" fillId="0" borderId="25" xfId="0" applyNumberFormat="1" applyFont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3" fontId="6" fillId="0" borderId="3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3" fontId="6" fillId="0" borderId="32" xfId="0" applyNumberFormat="1" applyFont="1" applyBorder="1" applyAlignment="1">
      <alignment horizontal="center" vertical="center"/>
    </xf>
    <xf numFmtId="3" fontId="3" fillId="0" borderId="31" xfId="0" applyNumberFormat="1" applyFont="1" applyBorder="1"/>
    <xf numFmtId="0" fontId="1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3" fontId="3" fillId="0" borderId="35" xfId="0" applyNumberFormat="1" applyFont="1" applyBorder="1"/>
    <xf numFmtId="3" fontId="3" fillId="0" borderId="36" xfId="0" applyNumberFormat="1" applyFont="1" applyBorder="1"/>
    <xf numFmtId="0" fontId="6" fillId="4" borderId="2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1" fontId="6" fillId="4" borderId="37" xfId="0" applyNumberFormat="1" applyFont="1" applyFill="1" applyBorder="1" applyAlignment="1">
      <alignment horizontal="center" vertical="center"/>
    </xf>
    <xf numFmtId="1" fontId="6" fillId="4" borderId="38" xfId="0" applyNumberFormat="1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vertical="center"/>
    </xf>
    <xf numFmtId="0" fontId="60" fillId="0" borderId="16" xfId="0" applyFont="1" applyBorder="1" applyAlignment="1">
      <alignment horizontal="center" vertical="center"/>
    </xf>
    <xf numFmtId="3" fontId="55" fillId="0" borderId="31" xfId="0" applyNumberFormat="1" applyFont="1" applyBorder="1" applyAlignment="1">
      <alignment vertical="center"/>
    </xf>
    <xf numFmtId="3" fontId="49" fillId="0" borderId="3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3" fontId="3" fillId="0" borderId="35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0" fontId="11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" fontId="3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3" fontId="37" fillId="5" borderId="4" xfId="5" applyNumberFormat="1" applyFont="1" applyFill="1" applyBorder="1" applyAlignment="1">
      <alignment horizontal="center" vertical="center" wrapText="1"/>
    </xf>
    <xf numFmtId="3" fontId="38" fillId="0" borderId="4" xfId="5" applyNumberFormat="1" applyFont="1" applyBorder="1" applyAlignment="1">
      <alignment horizontal="center" vertical="center" wrapText="1"/>
    </xf>
    <xf numFmtId="3" fontId="37" fillId="0" borderId="4" xfId="5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2" fillId="0" borderId="1" xfId="6" applyFont="1" applyBorder="1" applyAlignment="1">
      <alignment horizontal="left"/>
    </xf>
    <xf numFmtId="3" fontId="61" fillId="0" borderId="4" xfId="0" applyNumberFormat="1" applyFont="1" applyBorder="1" applyAlignment="1">
      <alignment vertical="center"/>
    </xf>
    <xf numFmtId="3" fontId="48" fillId="2" borderId="4" xfId="0" applyNumberFormat="1" applyFont="1" applyFill="1" applyBorder="1" applyAlignment="1">
      <alignment horizontal="center" vertical="center"/>
    </xf>
    <xf numFmtId="3" fontId="20" fillId="0" borderId="4" xfId="6" applyNumberFormat="1" applyFont="1" applyBorder="1" applyAlignment="1">
      <alignment horizontal="left"/>
    </xf>
    <xf numFmtId="3" fontId="3" fillId="0" borderId="3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9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0" fontId="3" fillId="0" borderId="15" xfId="6" applyFont="1" applyBorder="1" applyAlignment="1">
      <alignment horizontal="center"/>
    </xf>
    <xf numFmtId="0" fontId="39" fillId="0" borderId="2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3" fontId="39" fillId="0" borderId="4" xfId="0" applyNumberFormat="1" applyFont="1" applyBorder="1" applyAlignment="1">
      <alignment horizontal="right" vertical="center"/>
    </xf>
    <xf numFmtId="3" fontId="63" fillId="0" borderId="4" xfId="0" applyNumberFormat="1" applyFont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3" fontId="3" fillId="8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/>
    </xf>
    <xf numFmtId="3" fontId="46" fillId="0" borderId="0" xfId="5" applyNumberFormat="1" applyFont="1"/>
    <xf numFmtId="3" fontId="46" fillId="0" borderId="0" xfId="5" applyNumberFormat="1" applyFont="1" applyAlignment="1">
      <alignment vertical="center"/>
    </xf>
    <xf numFmtId="0" fontId="3" fillId="2" borderId="44" xfId="6" applyFont="1" applyFill="1" applyBorder="1" applyAlignment="1">
      <alignment horizontal="center"/>
    </xf>
    <xf numFmtId="0" fontId="7" fillId="2" borderId="45" xfId="6" applyFont="1" applyFill="1" applyBorder="1" applyAlignment="1">
      <alignment horizontal="left"/>
    </xf>
    <xf numFmtId="0" fontId="10" fillId="2" borderId="45" xfId="6" applyFont="1" applyFill="1" applyBorder="1"/>
    <xf numFmtId="0" fontId="3" fillId="2" borderId="45" xfId="6" applyFont="1" applyFill="1" applyBorder="1"/>
    <xf numFmtId="3" fontId="3" fillId="2" borderId="45" xfId="6" applyNumberFormat="1" applyFont="1" applyFill="1" applyBorder="1"/>
    <xf numFmtId="3" fontId="3" fillId="2" borderId="46" xfId="6" applyNumberFormat="1" applyFont="1" applyFill="1" applyBorder="1"/>
    <xf numFmtId="0" fontId="3" fillId="2" borderId="47" xfId="6" applyFont="1" applyFill="1" applyBorder="1" applyAlignment="1">
      <alignment horizontal="center"/>
    </xf>
    <xf numFmtId="0" fontId="7" fillId="2" borderId="0" xfId="6" applyFont="1" applyFill="1" applyBorder="1" applyAlignment="1">
      <alignment horizontal="left"/>
    </xf>
    <xf numFmtId="0" fontId="10" fillId="2" borderId="0" xfId="6" applyFont="1" applyFill="1" applyBorder="1"/>
    <xf numFmtId="0" fontId="3" fillId="2" borderId="0" xfId="6" applyFont="1" applyFill="1" applyBorder="1"/>
    <xf numFmtId="3" fontId="3" fillId="2" borderId="0" xfId="6" applyNumberFormat="1" applyFont="1" applyFill="1" applyBorder="1"/>
    <xf numFmtId="3" fontId="3" fillId="2" borderId="48" xfId="6" applyNumberFormat="1" applyFont="1" applyFill="1" applyBorder="1"/>
    <xf numFmtId="0" fontId="10" fillId="2" borderId="47" xfId="6" applyFont="1" applyFill="1" applyBorder="1"/>
    <xf numFmtId="0" fontId="10" fillId="2" borderId="13" xfId="6" applyFont="1" applyFill="1" applyBorder="1"/>
    <xf numFmtId="0" fontId="10" fillId="2" borderId="0" xfId="6" applyFont="1" applyFill="1" applyBorder="1" applyAlignment="1"/>
    <xf numFmtId="0" fontId="10" fillId="2" borderId="49" xfId="6" applyFont="1" applyFill="1" applyBorder="1"/>
    <xf numFmtId="0" fontId="10" fillId="2" borderId="50" xfId="6" applyFont="1" applyFill="1" applyBorder="1"/>
    <xf numFmtId="0" fontId="3" fillId="2" borderId="50" xfId="6" applyFont="1" applyFill="1" applyBorder="1"/>
    <xf numFmtId="3" fontId="3" fillId="2" borderId="50" xfId="6" applyNumberFormat="1" applyFont="1" applyFill="1" applyBorder="1"/>
    <xf numFmtId="3" fontId="3" fillId="2" borderId="51" xfId="6" applyNumberFormat="1" applyFont="1" applyFill="1" applyBorder="1"/>
    <xf numFmtId="0" fontId="27" fillId="2" borderId="0" xfId="6" applyFont="1" applyFill="1" applyBorder="1" applyAlignment="1">
      <alignment vertical="center"/>
    </xf>
    <xf numFmtId="0" fontId="3" fillId="2" borderId="0" xfId="6" applyFont="1" applyFill="1" applyBorder="1" applyAlignment="1"/>
    <xf numFmtId="0" fontId="3" fillId="2" borderId="0" xfId="6" applyFont="1" applyFill="1" applyBorder="1" applyAlignment="1">
      <alignment horizontal="center"/>
    </xf>
    <xf numFmtId="0" fontId="6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6" fillId="2" borderId="10" xfId="6" applyFont="1" applyFill="1" applyBorder="1"/>
    <xf numFmtId="0" fontId="6" fillId="2" borderId="0" xfId="6" applyFont="1" applyFill="1" applyBorder="1"/>
    <xf numFmtId="0" fontId="6" fillId="2" borderId="4" xfId="6" applyFont="1" applyFill="1" applyBorder="1" applyAlignment="1">
      <alignment horizontal="center"/>
    </xf>
    <xf numFmtId="3" fontId="6" fillId="2" borderId="4" xfId="6" applyNumberFormat="1" applyFont="1" applyFill="1" applyBorder="1" applyAlignment="1">
      <alignment horizontal="center"/>
    </xf>
    <xf numFmtId="0" fontId="6" fillId="2" borderId="2" xfId="6" applyFont="1" applyFill="1" applyBorder="1"/>
    <xf numFmtId="3" fontId="35" fillId="2" borderId="4" xfId="6" applyNumberFormat="1" applyFont="1" applyFill="1" applyBorder="1" applyAlignment="1">
      <alignment horizontal="center"/>
    </xf>
    <xf numFmtId="0" fontId="6" fillId="2" borderId="10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3" fontId="6" fillId="2" borderId="0" xfId="6" applyNumberFormat="1" applyFont="1" applyFill="1" applyBorder="1" applyAlignment="1">
      <alignment horizontal="center"/>
    </xf>
    <xf numFmtId="3" fontId="3" fillId="2" borderId="10" xfId="6" applyNumberFormat="1" applyFont="1" applyFill="1" applyBorder="1" applyAlignment="1">
      <alignment horizontal="center"/>
    </xf>
    <xf numFmtId="3" fontId="3" fillId="2" borderId="2" xfId="6" applyNumberFormat="1" applyFont="1" applyFill="1" applyBorder="1" applyAlignment="1">
      <alignment horizontal="center"/>
    </xf>
    <xf numFmtId="3" fontId="10" fillId="2" borderId="0" xfId="6" applyNumberFormat="1" applyFont="1" applyFill="1" applyBorder="1"/>
    <xf numFmtId="3" fontId="3" fillId="2" borderId="4" xfId="6" applyNumberFormat="1" applyFont="1" applyFill="1" applyBorder="1" applyAlignment="1">
      <alignment horizontal="center"/>
    </xf>
    <xf numFmtId="3" fontId="3" fillId="2" borderId="0" xfId="6" applyNumberFormat="1" applyFont="1" applyFill="1" applyBorder="1" applyAlignment="1">
      <alignment horizontal="center"/>
    </xf>
    <xf numFmtId="3" fontId="10" fillId="2" borderId="4" xfId="6" applyNumberFormat="1" applyFont="1" applyFill="1" applyBorder="1"/>
    <xf numFmtId="3" fontId="10" fillId="2" borderId="2" xfId="6" applyNumberFormat="1" applyFont="1" applyFill="1" applyBorder="1"/>
    <xf numFmtId="0" fontId="3" fillId="2" borderId="4" xfId="6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horizontal="center" vertical="center"/>
    </xf>
    <xf numFmtId="3" fontId="3" fillId="2" borderId="10" xfId="6" applyNumberFormat="1" applyFont="1" applyFill="1" applyBorder="1" applyAlignment="1">
      <alignment horizontal="center" vertical="center"/>
    </xf>
    <xf numFmtId="3" fontId="3" fillId="2" borderId="4" xfId="6" applyNumberFormat="1" applyFont="1" applyFill="1" applyBorder="1" applyAlignment="1">
      <alignment horizontal="center" vertical="center"/>
    </xf>
    <xf numFmtId="3" fontId="10" fillId="2" borderId="4" xfId="6" applyNumberFormat="1" applyFont="1" applyFill="1" applyBorder="1" applyAlignment="1">
      <alignment horizontal="center"/>
    </xf>
    <xf numFmtId="3" fontId="10" fillId="2" borderId="10" xfId="6" applyNumberFormat="1" applyFont="1" applyFill="1" applyBorder="1"/>
    <xf numFmtId="0" fontId="42" fillId="2" borderId="0" xfId="6" applyFont="1" applyFill="1" applyBorder="1" applyAlignment="1"/>
    <xf numFmtId="0" fontId="31" fillId="2" borderId="0" xfId="6" applyFont="1" applyFill="1" applyBorder="1" applyAlignment="1">
      <alignment vertical="center"/>
    </xf>
    <xf numFmtId="0" fontId="31" fillId="2" borderId="0" xfId="6" applyFont="1" applyFill="1" applyBorder="1" applyAlignment="1"/>
    <xf numFmtId="0" fontId="31" fillId="2" borderId="0" xfId="6" applyFont="1" applyFill="1" applyBorder="1"/>
    <xf numFmtId="0" fontId="31" fillId="2" borderId="0" xfId="6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Alignment="1">
      <alignment horizontal="left"/>
    </xf>
    <xf numFmtId="0" fontId="3" fillId="2" borderId="52" xfId="0" applyFont="1" applyFill="1" applyBorder="1"/>
    <xf numFmtId="0" fontId="3" fillId="2" borderId="53" xfId="0" applyFont="1" applyFill="1" applyBorder="1"/>
    <xf numFmtId="0" fontId="3" fillId="2" borderId="38" xfId="0" applyFont="1" applyFill="1" applyBorder="1"/>
    <xf numFmtId="0" fontId="16" fillId="2" borderId="54" xfId="0" applyFont="1" applyFill="1" applyBorder="1"/>
    <xf numFmtId="0" fontId="16" fillId="2" borderId="0" xfId="0" applyFont="1" applyFill="1" applyBorder="1"/>
    <xf numFmtId="0" fontId="40" fillId="9" borderId="0" xfId="0" applyFont="1" applyFill="1" applyBorder="1"/>
    <xf numFmtId="0" fontId="41" fillId="9" borderId="10" xfId="0" applyFont="1" applyFill="1" applyBorder="1" applyAlignment="1">
      <alignment horizontal="center"/>
    </xf>
    <xf numFmtId="0" fontId="41" fillId="9" borderId="10" xfId="0" applyFont="1" applyFill="1" applyBorder="1"/>
    <xf numFmtId="0" fontId="41" fillId="9" borderId="0" xfId="0" applyFont="1" applyFill="1" applyBorder="1"/>
    <xf numFmtId="0" fontId="41" fillId="9" borderId="55" xfId="0" applyFont="1" applyFill="1" applyBorder="1"/>
    <xf numFmtId="0" fontId="41" fillId="9" borderId="9" xfId="0" applyFont="1" applyFill="1" applyBorder="1" applyAlignment="1">
      <alignment horizontal="right"/>
    </xf>
    <xf numFmtId="0" fontId="41" fillId="9" borderId="9" xfId="0" applyFont="1" applyFill="1" applyBorder="1" applyAlignment="1">
      <alignment horizontal="center"/>
    </xf>
    <xf numFmtId="0" fontId="41" fillId="9" borderId="9" xfId="0" applyFont="1" applyFill="1" applyBorder="1"/>
    <xf numFmtId="0" fontId="41" fillId="9" borderId="2" xfId="0" applyFont="1" applyFill="1" applyBorder="1"/>
    <xf numFmtId="0" fontId="41" fillId="9" borderId="0" xfId="0" applyFont="1" applyFill="1" applyBorder="1" applyAlignment="1">
      <alignment horizontal="center"/>
    </xf>
    <xf numFmtId="0" fontId="3" fillId="2" borderId="54" xfId="0" applyFont="1" applyFill="1" applyBorder="1"/>
    <xf numFmtId="0" fontId="3" fillId="2" borderId="0" xfId="0" applyFont="1" applyFill="1" applyBorder="1"/>
    <xf numFmtId="0" fontId="3" fillId="2" borderId="55" xfId="0" applyFont="1" applyFill="1" applyBorder="1"/>
    <xf numFmtId="0" fontId="52" fillId="2" borderId="0" xfId="0" applyFont="1" applyFill="1" applyBorder="1"/>
    <xf numFmtId="0" fontId="6" fillId="2" borderId="10" xfId="0" applyFont="1" applyFill="1" applyBorder="1"/>
    <xf numFmtId="0" fontId="26" fillId="2" borderId="0" xfId="0" applyFont="1" applyFill="1" applyBorder="1"/>
    <xf numFmtId="0" fontId="16" fillId="2" borderId="55" xfId="0" applyFont="1" applyFill="1" applyBorder="1"/>
    <xf numFmtId="0" fontId="1" fillId="2" borderId="54" xfId="0" applyFont="1" applyFill="1" applyBorder="1"/>
    <xf numFmtId="0" fontId="16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5" xfId="0" applyFont="1" applyFill="1" applyBorder="1"/>
    <xf numFmtId="0" fontId="16" fillId="2" borderId="10" xfId="0" applyFont="1" applyFill="1" applyBorder="1"/>
    <xf numFmtId="0" fontId="3" fillId="2" borderId="56" xfId="0" applyFont="1" applyFill="1" applyBorder="1"/>
    <xf numFmtId="0" fontId="3" fillId="2" borderId="57" xfId="0" applyFont="1" applyFill="1" applyBorder="1"/>
    <xf numFmtId="0" fontId="3" fillId="2" borderId="58" xfId="0" applyFont="1" applyFill="1" applyBorder="1"/>
    <xf numFmtId="0" fontId="64" fillId="2" borderId="10" xfId="0" applyFont="1" applyFill="1" applyBorder="1"/>
    <xf numFmtId="0" fontId="65" fillId="2" borderId="0" xfId="0" applyFont="1" applyFill="1" applyBorder="1" applyAlignment="1">
      <alignment horizontal="center"/>
    </xf>
    <xf numFmtId="0" fontId="66" fillId="9" borderId="0" xfId="0" applyFont="1" applyFill="1" applyBorder="1"/>
    <xf numFmtId="0" fontId="67" fillId="9" borderId="10" xfId="0" applyFont="1" applyFill="1" applyBorder="1"/>
    <xf numFmtId="0" fontId="67" fillId="9" borderId="55" xfId="0" applyFont="1" applyFill="1" applyBorder="1"/>
    <xf numFmtId="0" fontId="67" fillId="9" borderId="2" xfId="0" applyFont="1" applyFill="1" applyBorder="1"/>
    <xf numFmtId="0" fontId="67" fillId="9" borderId="2" xfId="0" applyFont="1" applyFill="1" applyBorder="1" applyAlignment="1">
      <alignment horizontal="center"/>
    </xf>
    <xf numFmtId="0" fontId="68" fillId="9" borderId="0" xfId="0" applyNumberFormat="1" applyFont="1" applyFill="1" applyBorder="1" applyAlignment="1">
      <alignment horizontal="center"/>
    </xf>
    <xf numFmtId="0" fontId="68" fillId="9" borderId="0" xfId="0" applyFont="1" applyFill="1" applyBorder="1"/>
    <xf numFmtId="0" fontId="68" fillId="9" borderId="55" xfId="0" applyFont="1" applyFill="1" applyBorder="1"/>
    <xf numFmtId="0" fontId="69" fillId="9" borderId="0" xfId="0" applyFont="1" applyFill="1" applyBorder="1"/>
    <xf numFmtId="0" fontId="68" fillId="9" borderId="10" xfId="0" applyFont="1" applyFill="1" applyBorder="1"/>
    <xf numFmtId="0" fontId="68" fillId="9" borderId="2" xfId="0" applyFont="1" applyFill="1" applyBorder="1"/>
    <xf numFmtId="0" fontId="70" fillId="9" borderId="0" xfId="0" applyFont="1" applyFill="1" applyBorder="1"/>
    <xf numFmtId="0" fontId="67" fillId="9" borderId="10" xfId="0" applyFont="1" applyFill="1" applyBorder="1" applyAlignment="1">
      <alignment horizontal="right"/>
    </xf>
    <xf numFmtId="0" fontId="3" fillId="2" borderId="43" xfId="0" applyFont="1" applyFill="1" applyBorder="1" applyAlignment="1">
      <alignment horizontal="center" vertical="center"/>
    </xf>
    <xf numFmtId="3" fontId="6" fillId="2" borderId="59" xfId="0" applyNumberFormat="1" applyFont="1" applyFill="1" applyBorder="1" applyAlignment="1">
      <alignment horizontal="center" vertical="center"/>
    </xf>
    <xf numFmtId="3" fontId="6" fillId="2" borderId="60" xfId="0" applyNumberFormat="1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48" fillId="2" borderId="59" xfId="0" applyNumberFormat="1" applyFont="1" applyFill="1" applyBorder="1" applyAlignment="1">
      <alignment horizontal="center" vertical="center"/>
    </xf>
    <xf numFmtId="3" fontId="48" fillId="2" borderId="6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47" fillId="2" borderId="14" xfId="0" applyNumberFormat="1" applyFont="1" applyFill="1" applyBorder="1" applyAlignment="1">
      <alignment horizontal="center" vertical="center"/>
    </xf>
    <xf numFmtId="3" fontId="47" fillId="2" borderId="32" xfId="0" applyNumberFormat="1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3" fontId="55" fillId="2" borderId="14" xfId="0" applyNumberFormat="1" applyFont="1" applyFill="1" applyBorder="1" applyAlignment="1">
      <alignment vertical="center"/>
    </xf>
    <xf numFmtId="3" fontId="55" fillId="2" borderId="32" xfId="0" applyNumberFormat="1" applyFont="1" applyFill="1" applyBorder="1" applyAlignment="1">
      <alignment vertical="center"/>
    </xf>
    <xf numFmtId="3" fontId="48" fillId="2" borderId="3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47" fillId="2" borderId="15" xfId="0" applyNumberFormat="1" applyFont="1" applyFill="1" applyBorder="1" applyAlignment="1">
      <alignment horizontal="center" vertical="center"/>
    </xf>
    <xf numFmtId="3" fontId="47" fillId="2" borderId="30" xfId="0" applyNumberFormat="1" applyFont="1" applyFill="1" applyBorder="1" applyAlignment="1">
      <alignment horizontal="center" vertical="center"/>
    </xf>
    <xf numFmtId="3" fontId="48" fillId="2" borderId="35" xfId="0" applyNumberFormat="1" applyFont="1" applyFill="1" applyBorder="1" applyAlignment="1">
      <alignment horizontal="center" vertical="center"/>
    </xf>
    <xf numFmtId="3" fontId="48" fillId="2" borderId="36" xfId="0" applyNumberFormat="1" applyFont="1" applyFill="1" applyBorder="1" applyAlignment="1">
      <alignment horizontal="center" vertical="center"/>
    </xf>
    <xf numFmtId="0" fontId="46" fillId="9" borderId="4" xfId="5" applyFont="1" applyFill="1" applyBorder="1"/>
    <xf numFmtId="0" fontId="13" fillId="9" borderId="4" xfId="5" applyFont="1" applyFill="1" applyBorder="1" applyAlignment="1">
      <alignment vertical="center" textRotation="90" wrapText="1"/>
    </xf>
    <xf numFmtId="0" fontId="14" fillId="9" borderId="4" xfId="5" applyFont="1" applyFill="1" applyBorder="1" applyAlignment="1">
      <alignment horizontal="center" vertical="center" textRotation="90"/>
    </xf>
    <xf numFmtId="0" fontId="14" fillId="9" borderId="4" xfId="5" applyFont="1" applyFill="1" applyBorder="1" applyAlignment="1">
      <alignment horizontal="center" vertical="center" textRotation="90" wrapText="1"/>
    </xf>
    <xf numFmtId="0" fontId="71" fillId="9" borderId="2" xfId="0" applyFont="1" applyFill="1" applyBorder="1"/>
    <xf numFmtId="0" fontId="72" fillId="9" borderId="4" xfId="0" applyFont="1" applyFill="1" applyBorder="1"/>
    <xf numFmtId="14" fontId="73" fillId="9" borderId="0" xfId="0" applyNumberFormat="1" applyFont="1" applyFill="1" applyBorder="1" applyAlignment="1">
      <alignment horizontal="left"/>
    </xf>
    <xf numFmtId="0" fontId="3" fillId="0" borderId="61" xfId="0" applyFont="1" applyBorder="1" applyAlignment="1">
      <alignment vertical="center"/>
    </xf>
    <xf numFmtId="0" fontId="74" fillId="2" borderId="54" xfId="0" applyFont="1" applyFill="1" applyBorder="1" applyAlignment="1">
      <alignment horizontal="center"/>
    </xf>
    <xf numFmtId="0" fontId="74" fillId="2" borderId="0" xfId="0" applyFont="1" applyFill="1" applyBorder="1" applyAlignment="1">
      <alignment horizontal="center"/>
    </xf>
    <xf numFmtId="0" fontId="74" fillId="2" borderId="55" xfId="0" applyFont="1" applyFill="1" applyBorder="1" applyAlignment="1">
      <alignment horizontal="center"/>
    </xf>
    <xf numFmtId="0" fontId="64" fillId="2" borderId="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46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14" fontId="16" fillId="2" borderId="0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 vertical="center"/>
    </xf>
    <xf numFmtId="3" fontId="57" fillId="6" borderId="4" xfId="0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" fontId="47" fillId="2" borderId="14" xfId="0" applyNumberFormat="1" applyFont="1" applyFill="1" applyBorder="1" applyAlignment="1">
      <alignment horizontal="center" vertical="center"/>
    </xf>
    <xf numFmtId="3" fontId="47" fillId="2" borderId="15" xfId="0" applyNumberFormat="1" applyFont="1" applyFill="1" applyBorder="1" applyAlignment="1">
      <alignment horizontal="center" vertical="center"/>
    </xf>
    <xf numFmtId="3" fontId="47" fillId="2" borderId="32" xfId="0" applyNumberFormat="1" applyFont="1" applyFill="1" applyBorder="1" applyAlignment="1">
      <alignment horizontal="center" vertical="center"/>
    </xf>
    <xf numFmtId="3" fontId="47" fillId="2" borderId="30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47" fillId="0" borderId="14" xfId="0" applyNumberFormat="1" applyFont="1" applyBorder="1" applyAlignment="1">
      <alignment horizontal="center" vertical="center"/>
    </xf>
    <xf numFmtId="3" fontId="47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6" fillId="4" borderId="62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3" fontId="3" fillId="0" borderId="63" xfId="0" applyNumberFormat="1" applyFont="1" applyBorder="1" applyAlignment="1">
      <alignment horizontal="center" vertical="center"/>
    </xf>
    <xf numFmtId="3" fontId="3" fillId="0" borderId="64" xfId="0" applyNumberFormat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45" fillId="0" borderId="0" xfId="5" applyFont="1" applyAlignment="1">
      <alignment horizontal="center"/>
    </xf>
    <xf numFmtId="0" fontId="30" fillId="0" borderId="0" xfId="6" applyFont="1" applyBorder="1" applyAlignment="1">
      <alignment horizontal="left"/>
    </xf>
    <xf numFmtId="0" fontId="25" fillId="0" borderId="0" xfId="6" applyFont="1" applyBorder="1" applyAlignment="1">
      <alignment horizontal="left" vertical="center"/>
    </xf>
    <xf numFmtId="0" fontId="2" fillId="0" borderId="0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51" fillId="0" borderId="3" xfId="0" applyFont="1" applyBorder="1" applyAlignment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61" fillId="0" borderId="3" xfId="0" applyFont="1" applyBorder="1" applyAlignment="1">
      <alignment horizontal="right" vertical="center"/>
    </xf>
    <xf numFmtId="0" fontId="61" fillId="0" borderId="2" xfId="0" applyFont="1" applyBorder="1" applyAlignment="1">
      <alignment horizontal="right" vertical="center"/>
    </xf>
    <xf numFmtId="0" fontId="48" fillId="0" borderId="3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" fillId="0" borderId="3" xfId="6" applyFont="1" applyFill="1" applyBorder="1" applyAlignment="1">
      <alignment horizontal="left"/>
    </xf>
    <xf numFmtId="0" fontId="3" fillId="0" borderId="2" xfId="6" applyFont="1" applyFill="1" applyBorder="1" applyAlignment="1">
      <alignment horizontal="left"/>
    </xf>
    <xf numFmtId="0" fontId="3" fillId="0" borderId="1" xfId="6" applyFont="1" applyFill="1" applyBorder="1" applyAlignment="1">
      <alignment horizontal="left"/>
    </xf>
    <xf numFmtId="0" fontId="3" fillId="6" borderId="3" xfId="6" applyFont="1" applyFill="1" applyBorder="1" applyAlignment="1">
      <alignment horizontal="center" vertical="center"/>
    </xf>
    <xf numFmtId="0" fontId="3" fillId="6" borderId="2" xfId="6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0" fontId="10" fillId="6" borderId="4" xfId="6" applyFont="1" applyFill="1" applyBorder="1" applyAlignment="1">
      <alignment horizontal="center" vertical="center"/>
    </xf>
    <xf numFmtId="0" fontId="10" fillId="6" borderId="3" xfId="6" applyFont="1" applyFill="1" applyBorder="1" applyAlignment="1">
      <alignment horizontal="center"/>
    </xf>
    <xf numFmtId="0" fontId="10" fillId="6" borderId="2" xfId="6" applyFont="1" applyFill="1" applyBorder="1" applyAlignment="1">
      <alignment horizontal="center"/>
    </xf>
    <xf numFmtId="0" fontId="10" fillId="6" borderId="1" xfId="6" applyFont="1" applyFill="1" applyBorder="1" applyAlignment="1">
      <alignment horizontal="center"/>
    </xf>
    <xf numFmtId="0" fontId="3" fillId="6" borderId="4" xfId="6" applyFont="1" applyFill="1" applyBorder="1" applyAlignment="1">
      <alignment horizontal="center" vertical="center"/>
    </xf>
    <xf numFmtId="0" fontId="3" fillId="6" borderId="5" xfId="6" applyFont="1" applyFill="1" applyBorder="1" applyAlignment="1">
      <alignment horizontal="center" vertical="center"/>
    </xf>
    <xf numFmtId="0" fontId="3" fillId="6" borderId="9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6" xfId="6" applyFont="1" applyFill="1" applyBorder="1" applyAlignment="1">
      <alignment horizontal="center" vertical="center"/>
    </xf>
    <xf numFmtId="0" fontId="3" fillId="6" borderId="10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77" fillId="0" borderId="11" xfId="6" applyFont="1" applyFill="1" applyBorder="1" applyAlignment="1">
      <alignment horizontal="center" vertical="center"/>
    </xf>
    <xf numFmtId="0" fontId="77" fillId="0" borderId="0" xfId="6" applyFont="1" applyFill="1" applyBorder="1" applyAlignment="1">
      <alignment horizontal="center" vertical="center"/>
    </xf>
    <xf numFmtId="0" fontId="77" fillId="0" borderId="12" xfId="6" applyFont="1" applyFill="1" applyBorder="1" applyAlignment="1">
      <alignment horizontal="center" vertical="center"/>
    </xf>
    <xf numFmtId="0" fontId="25" fillId="0" borderId="0" xfId="6" applyFont="1" applyBorder="1" applyAlignment="1">
      <alignment horizontal="left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topLeftCell="A19" workbookViewId="0">
      <selection activeCell="B2" sqref="B2:K57"/>
    </sheetView>
  </sheetViews>
  <sheetFormatPr defaultRowHeight="12.75" x14ac:dyDescent="0.2"/>
  <cols>
    <col min="1" max="1" width="16.140625" style="4" customWidth="1"/>
    <col min="2" max="3" width="9.140625" style="4"/>
    <col min="4" max="4" width="9.28515625" style="4" customWidth="1"/>
    <col min="5" max="5" width="11.42578125" style="4" customWidth="1"/>
    <col min="6" max="6" width="12.140625" style="4" customWidth="1"/>
    <col min="7" max="7" width="3.5703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 thickBot="1" x14ac:dyDescent="0.25"/>
    <row r="2" spans="2:11" x14ac:dyDescent="0.2">
      <c r="B2" s="498"/>
      <c r="C2" s="499"/>
      <c r="D2" s="499"/>
      <c r="E2" s="499"/>
      <c r="F2" s="499"/>
      <c r="G2" s="499"/>
      <c r="H2" s="499"/>
      <c r="I2" s="499"/>
      <c r="J2" s="499"/>
      <c r="K2" s="500"/>
    </row>
    <row r="3" spans="2:11" s="62" customFormat="1" ht="14.1" customHeight="1" x14ac:dyDescent="0.2">
      <c r="B3" s="501"/>
      <c r="C3" s="502" t="s">
        <v>591</v>
      </c>
      <c r="D3" s="502"/>
      <c r="E3" s="502"/>
      <c r="F3" s="503"/>
      <c r="G3" s="542" t="s">
        <v>603</v>
      </c>
      <c r="H3" s="504"/>
      <c r="I3" s="505"/>
      <c r="J3" s="506"/>
      <c r="K3" s="507"/>
    </row>
    <row r="4" spans="2:11" s="62" customFormat="1" ht="14.1" customHeight="1" x14ac:dyDescent="0.2">
      <c r="B4" s="501"/>
      <c r="C4" s="502" t="s">
        <v>15</v>
      </c>
      <c r="D4" s="502"/>
      <c r="E4" s="502"/>
      <c r="F4" s="569" t="s">
        <v>604</v>
      </c>
      <c r="G4" s="508"/>
      <c r="H4" s="509"/>
      <c r="I4" s="510"/>
      <c r="J4" s="510"/>
      <c r="K4" s="507"/>
    </row>
    <row r="5" spans="2:11" s="62" customFormat="1" ht="14.1" customHeight="1" x14ac:dyDescent="0.2">
      <c r="B5" s="501"/>
      <c r="C5" s="502" t="s">
        <v>5</v>
      </c>
      <c r="D5" s="502"/>
      <c r="E5" s="502"/>
      <c r="F5" s="530" t="s">
        <v>605</v>
      </c>
      <c r="G5" s="531"/>
      <c r="H5" s="531"/>
      <c r="I5" s="531"/>
      <c r="J5" s="531"/>
      <c r="K5" s="532"/>
    </row>
    <row r="6" spans="2:11" s="62" customFormat="1" ht="14.1" customHeight="1" x14ac:dyDescent="0.2">
      <c r="B6" s="501"/>
      <c r="C6" s="502"/>
      <c r="D6" s="502"/>
      <c r="E6" s="502"/>
      <c r="F6" s="533" t="s">
        <v>606</v>
      </c>
      <c r="G6" s="533"/>
      <c r="H6" s="534"/>
      <c r="I6" s="534"/>
      <c r="J6" s="533"/>
      <c r="K6" s="532"/>
    </row>
    <row r="7" spans="2:11" s="62" customFormat="1" ht="14.1" customHeight="1" x14ac:dyDescent="0.2">
      <c r="B7" s="501"/>
      <c r="C7" s="502" t="s">
        <v>0</v>
      </c>
      <c r="D7" s="502"/>
      <c r="E7" s="502"/>
      <c r="F7" s="570">
        <v>43355</v>
      </c>
      <c r="G7" s="535"/>
      <c r="H7" s="536"/>
      <c r="I7" s="536"/>
      <c r="J7" s="536"/>
      <c r="K7" s="537"/>
    </row>
    <row r="8" spans="2:11" s="62" customFormat="1" ht="14.1" customHeight="1" x14ac:dyDescent="0.2">
      <c r="B8" s="501"/>
      <c r="C8" s="502" t="s">
        <v>1</v>
      </c>
      <c r="D8" s="502"/>
      <c r="E8" s="502"/>
      <c r="F8" s="511"/>
      <c r="G8" s="512"/>
      <c r="H8" s="506"/>
      <c r="I8" s="506"/>
      <c r="J8" s="506"/>
      <c r="K8" s="507"/>
    </row>
    <row r="9" spans="2:11" s="62" customFormat="1" ht="14.1" customHeight="1" x14ac:dyDescent="0.2">
      <c r="B9" s="501"/>
      <c r="C9" s="502"/>
      <c r="D9" s="502"/>
      <c r="E9" s="502"/>
      <c r="F9" s="506"/>
      <c r="G9" s="506"/>
      <c r="H9" s="506"/>
      <c r="I9" s="506"/>
      <c r="J9" s="506"/>
      <c r="K9" s="507"/>
    </row>
    <row r="10" spans="2:11" s="62" customFormat="1" ht="14.1" customHeight="1" x14ac:dyDescent="0.25">
      <c r="B10" s="501"/>
      <c r="C10" s="502" t="s">
        <v>11</v>
      </c>
      <c r="D10" s="502"/>
      <c r="E10" s="502"/>
      <c r="F10" s="538" t="s">
        <v>607</v>
      </c>
      <c r="G10" s="539"/>
      <c r="H10" s="539"/>
      <c r="I10" s="539"/>
      <c r="J10" s="505"/>
      <c r="K10" s="507"/>
    </row>
    <row r="11" spans="2:11" s="62" customFormat="1" ht="14.1" customHeight="1" x14ac:dyDescent="0.25">
      <c r="B11" s="501"/>
      <c r="C11" s="502"/>
      <c r="D11" s="502"/>
      <c r="E11" s="502"/>
      <c r="F11" s="568" t="s">
        <v>608</v>
      </c>
      <c r="G11" s="540"/>
      <c r="H11" s="540"/>
      <c r="I11" s="540"/>
      <c r="J11" s="511"/>
      <c r="K11" s="507"/>
    </row>
    <row r="12" spans="2:11" s="62" customFormat="1" ht="14.1" customHeight="1" x14ac:dyDescent="0.2">
      <c r="B12" s="501"/>
      <c r="C12" s="502"/>
      <c r="D12" s="502"/>
      <c r="E12" s="502"/>
      <c r="F12" s="540"/>
      <c r="G12" s="540"/>
      <c r="H12" s="540"/>
      <c r="I12" s="540"/>
      <c r="J12" s="511"/>
      <c r="K12" s="507"/>
    </row>
    <row r="13" spans="2:11" x14ac:dyDescent="0.2">
      <c r="B13" s="513"/>
      <c r="C13" s="514"/>
      <c r="D13" s="514"/>
      <c r="E13" s="514"/>
      <c r="F13" s="540"/>
      <c r="G13" s="540"/>
      <c r="H13" s="540"/>
      <c r="I13" s="540"/>
      <c r="J13" s="511"/>
      <c r="K13" s="507"/>
    </row>
    <row r="14" spans="2:11" x14ac:dyDescent="0.2">
      <c r="B14" s="513"/>
      <c r="C14" s="514"/>
      <c r="D14" s="514"/>
      <c r="E14" s="514"/>
      <c r="F14" s="540"/>
      <c r="G14" s="540"/>
      <c r="H14" s="540"/>
      <c r="I14" s="540"/>
      <c r="J14" s="511"/>
      <c r="K14" s="507"/>
    </row>
    <row r="15" spans="2:11" x14ac:dyDescent="0.2">
      <c r="B15" s="513"/>
      <c r="C15" s="514"/>
      <c r="D15" s="514"/>
      <c r="E15" s="514"/>
      <c r="F15" s="541"/>
      <c r="G15" s="540"/>
      <c r="H15" s="540"/>
      <c r="I15" s="540"/>
      <c r="J15" s="511"/>
      <c r="K15" s="507"/>
    </row>
    <row r="16" spans="2:11" x14ac:dyDescent="0.2">
      <c r="B16" s="513"/>
      <c r="C16" s="514"/>
      <c r="D16" s="514"/>
      <c r="E16" s="514"/>
      <c r="F16" s="536"/>
      <c r="G16" s="536"/>
      <c r="H16" s="536"/>
      <c r="I16" s="536"/>
      <c r="J16" s="506"/>
      <c r="K16" s="507"/>
    </row>
    <row r="17" spans="2:11" x14ac:dyDescent="0.2">
      <c r="B17" s="513"/>
      <c r="C17" s="514"/>
      <c r="D17" s="514"/>
      <c r="E17" s="514"/>
      <c r="F17" s="514"/>
      <c r="G17" s="514"/>
      <c r="H17" s="514"/>
      <c r="I17" s="514"/>
      <c r="J17" s="514"/>
      <c r="K17" s="515"/>
    </row>
    <row r="18" spans="2:11" x14ac:dyDescent="0.2">
      <c r="B18" s="513"/>
      <c r="C18" s="514"/>
      <c r="D18" s="514"/>
      <c r="E18" s="514"/>
      <c r="F18" s="514"/>
      <c r="G18" s="514"/>
      <c r="H18" s="514"/>
      <c r="I18" s="514"/>
      <c r="J18" s="514"/>
      <c r="K18" s="515"/>
    </row>
    <row r="19" spans="2:11" x14ac:dyDescent="0.2">
      <c r="B19" s="513"/>
      <c r="C19" s="514"/>
      <c r="D19" s="514"/>
      <c r="E19" s="514"/>
      <c r="F19" s="514"/>
      <c r="G19" s="514"/>
      <c r="H19" s="514"/>
      <c r="I19" s="514"/>
      <c r="J19" s="514"/>
      <c r="K19" s="515"/>
    </row>
    <row r="20" spans="2:11" x14ac:dyDescent="0.2">
      <c r="B20" s="513"/>
      <c r="C20" s="514"/>
      <c r="D20" s="514"/>
      <c r="E20" s="514"/>
      <c r="F20" s="514"/>
      <c r="G20" s="514"/>
      <c r="H20" s="514"/>
      <c r="I20" s="514"/>
      <c r="J20" s="514"/>
      <c r="K20" s="515"/>
    </row>
    <row r="21" spans="2:11" x14ac:dyDescent="0.2">
      <c r="B21" s="513"/>
      <c r="C21" s="514"/>
      <c r="D21" s="514"/>
      <c r="E21" s="514"/>
      <c r="F21" s="514"/>
      <c r="G21" s="514"/>
      <c r="H21" s="514"/>
      <c r="I21" s="514"/>
      <c r="J21" s="514"/>
      <c r="K21" s="515"/>
    </row>
    <row r="22" spans="2:11" x14ac:dyDescent="0.2">
      <c r="B22" s="513"/>
      <c r="C22" s="514"/>
      <c r="D22" s="514"/>
      <c r="E22" s="514"/>
      <c r="F22" s="514"/>
      <c r="G22" s="514"/>
      <c r="H22" s="514"/>
      <c r="I22" s="514"/>
      <c r="J22" s="514"/>
      <c r="K22" s="515"/>
    </row>
    <row r="23" spans="2:11" x14ac:dyDescent="0.2">
      <c r="B23" s="513"/>
      <c r="C23" s="514"/>
      <c r="D23" s="514"/>
      <c r="E23" s="514"/>
      <c r="F23" s="514"/>
      <c r="G23" s="514"/>
      <c r="H23" s="514"/>
      <c r="I23" s="514"/>
      <c r="J23" s="514"/>
      <c r="K23" s="515"/>
    </row>
    <row r="24" spans="2:11" x14ac:dyDescent="0.2">
      <c r="B24" s="513"/>
      <c r="C24" s="514"/>
      <c r="D24" s="514"/>
      <c r="E24" s="514"/>
      <c r="F24" s="514"/>
      <c r="G24" s="514"/>
      <c r="H24" s="514"/>
      <c r="I24" s="514"/>
      <c r="J24" s="514"/>
      <c r="K24" s="515"/>
    </row>
    <row r="25" spans="2:11" ht="33.75" x14ac:dyDescent="0.5">
      <c r="B25" s="572" t="s">
        <v>6</v>
      </c>
      <c r="C25" s="573"/>
      <c r="D25" s="573"/>
      <c r="E25" s="573"/>
      <c r="F25" s="573"/>
      <c r="G25" s="573"/>
      <c r="H25" s="573"/>
      <c r="I25" s="573"/>
      <c r="J25" s="573"/>
      <c r="K25" s="574"/>
    </row>
    <row r="26" spans="2:11" x14ac:dyDescent="0.2">
      <c r="B26" s="513"/>
      <c r="C26" s="575" t="s">
        <v>223</v>
      </c>
      <c r="D26" s="575"/>
      <c r="E26" s="575"/>
      <c r="F26" s="575"/>
      <c r="G26" s="575"/>
      <c r="H26" s="575"/>
      <c r="I26" s="575"/>
      <c r="J26" s="575"/>
      <c r="K26" s="515"/>
    </row>
    <row r="27" spans="2:11" x14ac:dyDescent="0.2">
      <c r="B27" s="513"/>
      <c r="C27" s="575" t="s">
        <v>14</v>
      </c>
      <c r="D27" s="575"/>
      <c r="E27" s="575"/>
      <c r="F27" s="575"/>
      <c r="G27" s="575"/>
      <c r="H27" s="575"/>
      <c r="I27" s="575"/>
      <c r="J27" s="575"/>
      <c r="K27" s="515"/>
    </row>
    <row r="28" spans="2:11" x14ac:dyDescent="0.2">
      <c r="B28" s="513"/>
      <c r="C28" s="516"/>
      <c r="D28" s="516"/>
      <c r="E28" s="516"/>
      <c r="F28" s="516"/>
      <c r="G28" s="516"/>
      <c r="H28" s="516"/>
      <c r="I28" s="516"/>
      <c r="J28" s="516"/>
      <c r="K28" s="515"/>
    </row>
    <row r="29" spans="2:11" x14ac:dyDescent="0.2">
      <c r="B29" s="513"/>
      <c r="C29" s="514"/>
      <c r="D29" s="514"/>
      <c r="E29" s="514"/>
      <c r="F29" s="514"/>
      <c r="G29" s="514"/>
      <c r="H29" s="514"/>
      <c r="I29" s="514"/>
      <c r="J29" s="514"/>
      <c r="K29" s="515"/>
    </row>
    <row r="30" spans="2:11" ht="33.75" x14ac:dyDescent="0.5">
      <c r="B30" s="513"/>
      <c r="C30" s="514"/>
      <c r="D30" s="514"/>
      <c r="E30" s="514"/>
      <c r="F30" s="529" t="s">
        <v>611</v>
      </c>
      <c r="G30" s="514"/>
      <c r="H30" s="514"/>
      <c r="I30" s="514"/>
      <c r="J30" s="514"/>
      <c r="K30" s="515"/>
    </row>
    <row r="31" spans="2:11" x14ac:dyDescent="0.2">
      <c r="B31" s="513"/>
      <c r="C31" s="514"/>
      <c r="D31" s="514"/>
      <c r="E31" s="514"/>
      <c r="F31" s="514"/>
      <c r="G31" s="514"/>
      <c r="H31" s="514"/>
      <c r="I31" s="514"/>
      <c r="J31" s="514"/>
      <c r="K31" s="515"/>
    </row>
    <row r="32" spans="2:11" x14ac:dyDescent="0.2">
      <c r="B32" s="513"/>
      <c r="C32" s="514"/>
      <c r="D32" s="514"/>
      <c r="E32" s="514"/>
      <c r="F32" s="514"/>
      <c r="G32" s="514"/>
      <c r="H32" s="514"/>
      <c r="I32" s="514"/>
      <c r="J32" s="514"/>
      <c r="K32" s="515"/>
    </row>
    <row r="33" spans="2:11" x14ac:dyDescent="0.2">
      <c r="B33" s="513"/>
      <c r="C33" s="514"/>
      <c r="D33" s="514"/>
      <c r="E33" s="514"/>
      <c r="F33" s="514"/>
      <c r="G33" s="514"/>
      <c r="H33" s="514"/>
      <c r="I33" s="514"/>
      <c r="J33" s="514"/>
      <c r="K33" s="515"/>
    </row>
    <row r="34" spans="2:11" x14ac:dyDescent="0.2">
      <c r="B34" s="513"/>
      <c r="C34" s="514"/>
      <c r="D34" s="514"/>
      <c r="E34" s="514"/>
      <c r="F34" s="514"/>
      <c r="G34" s="514"/>
      <c r="H34" s="514"/>
      <c r="I34" s="514"/>
      <c r="J34" s="514"/>
      <c r="K34" s="515"/>
    </row>
    <row r="35" spans="2:11" x14ac:dyDescent="0.2">
      <c r="B35" s="513"/>
      <c r="C35" s="514"/>
      <c r="D35" s="514"/>
      <c r="E35" s="514"/>
      <c r="F35" s="514"/>
      <c r="G35" s="514"/>
      <c r="H35" s="514"/>
      <c r="I35" s="514"/>
      <c r="J35" s="514"/>
      <c r="K35" s="515"/>
    </row>
    <row r="36" spans="2:11" x14ac:dyDescent="0.2">
      <c r="B36" s="513"/>
      <c r="C36" s="514"/>
      <c r="D36" s="514"/>
      <c r="E36" s="514"/>
      <c r="F36" s="514"/>
      <c r="G36" s="514"/>
      <c r="H36" s="514"/>
      <c r="I36" s="514"/>
      <c r="J36" s="514"/>
      <c r="K36" s="515"/>
    </row>
    <row r="37" spans="2:11" x14ac:dyDescent="0.2">
      <c r="B37" s="513"/>
      <c r="C37" s="514"/>
      <c r="D37" s="514"/>
      <c r="E37" s="514"/>
      <c r="F37" s="514"/>
      <c r="G37" s="514"/>
      <c r="H37" s="514"/>
      <c r="I37" s="514"/>
      <c r="J37" s="514"/>
      <c r="K37" s="515"/>
    </row>
    <row r="38" spans="2:11" x14ac:dyDescent="0.2">
      <c r="B38" s="513"/>
      <c r="C38" s="514"/>
      <c r="D38" s="514"/>
      <c r="E38" s="514"/>
      <c r="F38" s="514"/>
      <c r="G38" s="514"/>
      <c r="H38" s="514"/>
      <c r="I38" s="514"/>
      <c r="J38" s="514"/>
      <c r="K38" s="515"/>
    </row>
    <row r="39" spans="2:11" x14ac:dyDescent="0.2">
      <c r="B39" s="513"/>
      <c r="C39" s="514"/>
      <c r="D39" s="514"/>
      <c r="E39" s="514"/>
      <c r="F39" s="514"/>
      <c r="G39" s="514"/>
      <c r="H39" s="514"/>
      <c r="I39" s="514"/>
      <c r="J39" s="514"/>
      <c r="K39" s="515"/>
    </row>
    <row r="40" spans="2:11" x14ac:dyDescent="0.2">
      <c r="B40" s="513"/>
      <c r="C40" s="514"/>
      <c r="D40" s="514"/>
      <c r="E40" s="514"/>
      <c r="F40" s="514"/>
      <c r="G40" s="514"/>
      <c r="H40" s="514"/>
      <c r="I40" s="514"/>
      <c r="J40" s="514"/>
      <c r="K40" s="515"/>
    </row>
    <row r="41" spans="2:11" x14ac:dyDescent="0.2">
      <c r="B41" s="513"/>
      <c r="C41" s="514"/>
      <c r="D41" s="514"/>
      <c r="E41" s="514"/>
      <c r="F41" s="514"/>
      <c r="G41" s="514"/>
      <c r="H41" s="514"/>
      <c r="I41" s="514"/>
      <c r="J41" s="514"/>
      <c r="K41" s="515"/>
    </row>
    <row r="42" spans="2:11" x14ac:dyDescent="0.2">
      <c r="B42" s="513"/>
      <c r="C42" s="514"/>
      <c r="D42" s="514"/>
      <c r="E42" s="514"/>
      <c r="F42" s="514"/>
      <c r="G42" s="514"/>
      <c r="H42" s="514"/>
      <c r="I42" s="514"/>
      <c r="J42" s="514"/>
      <c r="K42" s="515"/>
    </row>
    <row r="43" spans="2:11" x14ac:dyDescent="0.2">
      <c r="B43" s="513"/>
      <c r="C43" s="514"/>
      <c r="D43" s="514"/>
      <c r="E43" s="514"/>
      <c r="F43" s="514"/>
      <c r="G43" s="514"/>
      <c r="H43" s="514"/>
      <c r="I43" s="514"/>
      <c r="J43" s="514"/>
      <c r="K43" s="515"/>
    </row>
    <row r="44" spans="2:11" x14ac:dyDescent="0.2">
      <c r="B44" s="513"/>
      <c r="C44" s="514"/>
      <c r="D44" s="514"/>
      <c r="E44" s="514"/>
      <c r="F44" s="514"/>
      <c r="G44" s="514"/>
      <c r="H44" s="514"/>
      <c r="I44" s="514"/>
      <c r="J44" s="514"/>
      <c r="K44" s="515"/>
    </row>
    <row r="45" spans="2:11" ht="9" customHeight="1" x14ac:dyDescent="0.2">
      <c r="B45" s="513"/>
      <c r="C45" s="514"/>
      <c r="D45" s="514"/>
      <c r="E45" s="514"/>
      <c r="F45" s="514"/>
      <c r="G45" s="514"/>
      <c r="H45" s="514"/>
      <c r="I45" s="514"/>
      <c r="J45" s="514"/>
      <c r="K45" s="515"/>
    </row>
    <row r="46" spans="2:11" x14ac:dyDescent="0.2">
      <c r="B46" s="513"/>
      <c r="C46" s="514"/>
      <c r="D46" s="514"/>
      <c r="E46" s="514"/>
      <c r="F46" s="514"/>
      <c r="G46" s="514"/>
      <c r="H46" s="514"/>
      <c r="I46" s="514"/>
      <c r="J46" s="514"/>
      <c r="K46" s="515"/>
    </row>
    <row r="47" spans="2:11" ht="15.75" x14ac:dyDescent="0.25">
      <c r="B47" s="513"/>
      <c r="C47" s="517" t="s">
        <v>615</v>
      </c>
      <c r="D47" s="517"/>
      <c r="E47" s="517"/>
      <c r="F47" s="517"/>
      <c r="G47" s="518"/>
      <c r="H47" s="514"/>
      <c r="I47" s="514"/>
      <c r="J47" s="514"/>
      <c r="K47" s="515"/>
    </row>
    <row r="48" spans="2:11" s="62" customFormat="1" ht="12.95" customHeight="1" x14ac:dyDescent="0.2">
      <c r="B48" s="501"/>
      <c r="C48" s="502" t="s">
        <v>21</v>
      </c>
      <c r="D48" s="502"/>
      <c r="E48" s="502"/>
      <c r="F48" s="502"/>
      <c r="G48" s="502"/>
      <c r="H48" s="576"/>
      <c r="I48" s="576"/>
      <c r="J48" s="502"/>
      <c r="K48" s="519"/>
    </row>
    <row r="49" spans="2:11" s="62" customFormat="1" ht="12.95" customHeight="1" x14ac:dyDescent="0.2">
      <c r="B49" s="501"/>
      <c r="C49" s="502" t="s">
        <v>22</v>
      </c>
      <c r="D49" s="502"/>
      <c r="E49" s="502"/>
      <c r="F49" s="502"/>
      <c r="G49" s="502"/>
      <c r="H49" s="579"/>
      <c r="I49" s="579"/>
      <c r="J49" s="502"/>
      <c r="K49" s="519"/>
    </row>
    <row r="50" spans="2:11" s="62" customFormat="1" ht="12.95" customHeight="1" x14ac:dyDescent="0.2">
      <c r="B50" s="501"/>
      <c r="C50" s="502" t="s">
        <v>16</v>
      </c>
      <c r="D50" s="502"/>
      <c r="E50" s="502"/>
      <c r="F50" s="502"/>
      <c r="G50" s="502"/>
      <c r="H50" s="579"/>
      <c r="I50" s="579"/>
      <c r="J50" s="502"/>
      <c r="K50" s="519"/>
    </row>
    <row r="51" spans="2:11" s="62" customFormat="1" ht="12.95" customHeight="1" x14ac:dyDescent="0.2">
      <c r="B51" s="501"/>
      <c r="C51" s="502" t="s">
        <v>17</v>
      </c>
      <c r="D51" s="502"/>
      <c r="E51" s="502"/>
      <c r="F51" s="502"/>
      <c r="G51" s="502"/>
      <c r="H51" s="579"/>
      <c r="I51" s="579"/>
      <c r="J51" s="502"/>
      <c r="K51" s="519"/>
    </row>
    <row r="52" spans="2:11" x14ac:dyDescent="0.2">
      <c r="B52" s="513"/>
      <c r="C52" s="514"/>
      <c r="D52" s="514"/>
      <c r="E52" s="514"/>
      <c r="F52" s="514"/>
      <c r="G52" s="514"/>
      <c r="H52" s="514"/>
      <c r="I52" s="514"/>
      <c r="J52" s="514"/>
      <c r="K52" s="515"/>
    </row>
    <row r="53" spans="2:11" s="63" customFormat="1" ht="12.95" customHeight="1" x14ac:dyDescent="0.2">
      <c r="B53" s="520"/>
      <c r="C53" s="502" t="s">
        <v>23</v>
      </c>
      <c r="D53" s="502"/>
      <c r="E53" s="502"/>
      <c r="F53" s="502"/>
      <c r="G53" s="521" t="s">
        <v>18</v>
      </c>
      <c r="H53" s="580" t="s">
        <v>612</v>
      </c>
      <c r="I53" s="578"/>
      <c r="J53" s="522"/>
      <c r="K53" s="523"/>
    </row>
    <row r="54" spans="2:11" s="63" customFormat="1" ht="12.95" customHeight="1" x14ac:dyDescent="0.2">
      <c r="B54" s="520"/>
      <c r="C54" s="502"/>
      <c r="D54" s="502"/>
      <c r="E54" s="502"/>
      <c r="F54" s="502"/>
      <c r="G54" s="521" t="s">
        <v>19</v>
      </c>
      <c r="H54" s="577" t="s">
        <v>613</v>
      </c>
      <c r="I54" s="578"/>
      <c r="J54" s="522"/>
      <c r="K54" s="523"/>
    </row>
    <row r="55" spans="2:11" s="63" customFormat="1" ht="7.5" customHeight="1" x14ac:dyDescent="0.2">
      <c r="B55" s="520"/>
      <c r="C55" s="502"/>
      <c r="D55" s="502"/>
      <c r="E55" s="502"/>
      <c r="F55" s="502"/>
      <c r="G55" s="521"/>
      <c r="H55" s="521"/>
      <c r="I55" s="521"/>
      <c r="J55" s="522"/>
      <c r="K55" s="523"/>
    </row>
    <row r="56" spans="2:11" s="63" customFormat="1" ht="12.95" customHeight="1" x14ac:dyDescent="0.2">
      <c r="B56" s="520"/>
      <c r="C56" s="502" t="s">
        <v>20</v>
      </c>
      <c r="D56" s="502"/>
      <c r="E56" s="502"/>
      <c r="F56" s="521"/>
      <c r="G56" s="502"/>
      <c r="H56" s="528" t="s">
        <v>614</v>
      </c>
      <c r="I56" s="524"/>
      <c r="J56" s="522"/>
      <c r="K56" s="523"/>
    </row>
    <row r="57" spans="2:11" ht="22.5" customHeight="1" thickBot="1" x14ac:dyDescent="0.25">
      <c r="B57" s="525"/>
      <c r="C57" s="526"/>
      <c r="D57" s="526"/>
      <c r="E57" s="526"/>
      <c r="F57" s="526"/>
      <c r="G57" s="526"/>
      <c r="H57" s="526"/>
      <c r="I57" s="526"/>
      <c r="J57" s="526"/>
      <c r="K57" s="527"/>
    </row>
    <row r="58" spans="2:11" ht="6.75" customHeight="1" x14ac:dyDescent="0.2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1"/>
  <sheetViews>
    <sheetView topLeftCell="D23" workbookViewId="0">
      <selection activeCell="I23" sqref="I1:N65536"/>
    </sheetView>
  </sheetViews>
  <sheetFormatPr defaultRowHeight="12.75" x14ac:dyDescent="0.2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21" customWidth="1"/>
    <col min="8" max="8" width="11" style="21" customWidth="1"/>
    <col min="9" max="9" width="15.28515625" style="4" hidden="1" customWidth="1"/>
    <col min="10" max="10" width="25.7109375" style="2" hidden="1" customWidth="1"/>
    <col min="11" max="14" width="0" style="4" hidden="1" customWidth="1"/>
    <col min="15" max="16384" width="9.140625" style="4"/>
  </cols>
  <sheetData>
    <row r="1" spans="2:13" s="19" customFormat="1" ht="9" customHeight="1" x14ac:dyDescent="0.2">
      <c r="B1" s="1"/>
      <c r="C1" s="15"/>
      <c r="D1" s="15"/>
      <c r="E1" s="16"/>
      <c r="F1" s="67"/>
      <c r="G1" s="17"/>
      <c r="H1" s="17"/>
      <c r="J1" s="70"/>
    </row>
    <row r="2" spans="2:13" s="19" customFormat="1" ht="18" customHeight="1" x14ac:dyDescent="0.2">
      <c r="B2" s="584" t="s">
        <v>224</v>
      </c>
      <c r="C2" s="584"/>
      <c r="D2" s="584"/>
      <c r="E2" s="584"/>
      <c r="F2" s="584"/>
      <c r="G2" s="584"/>
      <c r="H2" s="584"/>
      <c r="J2" s="70"/>
    </row>
    <row r="3" spans="2:13" ht="6.75" customHeight="1" x14ac:dyDescent="0.2"/>
    <row r="4" spans="2:13" s="61" customFormat="1" ht="30.75" customHeight="1" x14ac:dyDescent="0.2">
      <c r="B4" s="221" t="s">
        <v>2</v>
      </c>
      <c r="C4" s="588" t="s">
        <v>7</v>
      </c>
      <c r="D4" s="589"/>
      <c r="E4" s="590"/>
      <c r="F4" s="285" t="s">
        <v>281</v>
      </c>
      <c r="G4" s="223">
        <v>2019</v>
      </c>
      <c r="H4" s="223">
        <v>2018</v>
      </c>
      <c r="J4" s="227" t="s">
        <v>283</v>
      </c>
    </row>
    <row r="5" spans="2:13" s="19" customFormat="1" ht="12.75" customHeight="1" x14ac:dyDescent="0.2">
      <c r="B5" s="32"/>
      <c r="C5" s="585" t="s">
        <v>79</v>
      </c>
      <c r="D5" s="586"/>
      <c r="E5" s="587"/>
      <c r="F5" s="68"/>
      <c r="G5" s="31"/>
      <c r="H5" s="31"/>
      <c r="J5" s="269"/>
    </row>
    <row r="6" spans="2:13" s="19" customFormat="1" ht="12.75" customHeight="1" x14ac:dyDescent="0.2">
      <c r="B6" s="32"/>
      <c r="C6" s="239" t="s">
        <v>104</v>
      </c>
      <c r="D6" s="240" t="s">
        <v>8</v>
      </c>
      <c r="E6" s="242"/>
      <c r="F6" s="228">
        <v>1</v>
      </c>
      <c r="G6" s="246">
        <f>G7+G8</f>
        <v>21315.4</v>
      </c>
      <c r="H6" s="246">
        <f>H7+H8</f>
        <v>0</v>
      </c>
      <c r="J6" s="269" t="s">
        <v>295</v>
      </c>
    </row>
    <row r="7" spans="2:13" s="19" customFormat="1" ht="12.75" customHeight="1" x14ac:dyDescent="0.2">
      <c r="B7" s="32"/>
      <c r="C7" s="35"/>
      <c r="D7" s="44">
        <v>1</v>
      </c>
      <c r="E7" s="10" t="s">
        <v>9</v>
      </c>
      <c r="F7" s="69"/>
      <c r="G7" s="215">
        <f>'Shenimet Spjeguse'!M81</f>
        <v>21315.4</v>
      </c>
      <c r="H7" s="31"/>
      <c r="J7" s="270">
        <v>503504511512</v>
      </c>
      <c r="K7" s="19">
        <v>135.78</v>
      </c>
      <c r="L7" s="19">
        <v>18362</v>
      </c>
      <c r="M7" s="18">
        <f>G7+L7</f>
        <v>39677.4</v>
      </c>
    </row>
    <row r="8" spans="2:13" s="19" customFormat="1" ht="12.75" customHeight="1" x14ac:dyDescent="0.2">
      <c r="B8" s="32"/>
      <c r="C8" s="35"/>
      <c r="D8" s="44">
        <v>2</v>
      </c>
      <c r="E8" s="10" t="s">
        <v>10</v>
      </c>
      <c r="F8" s="68"/>
      <c r="G8" s="31"/>
      <c r="H8" s="31"/>
      <c r="J8" s="270">
        <v>531532</v>
      </c>
    </row>
    <row r="9" spans="2:13" s="19" customFormat="1" ht="12.75" customHeight="1" x14ac:dyDescent="0.2">
      <c r="B9" s="32"/>
      <c r="C9" s="239" t="s">
        <v>104</v>
      </c>
      <c r="D9" s="240" t="s">
        <v>39</v>
      </c>
      <c r="E9" s="232"/>
      <c r="F9" s="241">
        <v>2</v>
      </c>
      <c r="G9" s="226">
        <f>G10+G11+G12</f>
        <v>0</v>
      </c>
      <c r="H9" s="226">
        <f>H10+H11+H12</f>
        <v>0</v>
      </c>
      <c r="J9" s="269" t="s">
        <v>296</v>
      </c>
    </row>
    <row r="10" spans="2:13" s="19" customFormat="1" ht="12.75" customHeight="1" x14ac:dyDescent="0.2">
      <c r="B10" s="32"/>
      <c r="C10" s="35"/>
      <c r="D10" s="44">
        <v>1</v>
      </c>
      <c r="E10" s="10" t="s">
        <v>41</v>
      </c>
      <c r="F10" s="68">
        <v>2.1</v>
      </c>
      <c r="G10" s="31"/>
      <c r="H10" s="31"/>
      <c r="J10" s="270">
        <v>551590</v>
      </c>
    </row>
    <row r="11" spans="2:13" s="19" customFormat="1" ht="12.75" customHeight="1" x14ac:dyDescent="0.2">
      <c r="B11" s="32"/>
      <c r="C11" s="35"/>
      <c r="D11" s="44">
        <v>2</v>
      </c>
      <c r="E11" s="10" t="s">
        <v>42</v>
      </c>
      <c r="F11" s="69">
        <v>2.2000000000000002</v>
      </c>
      <c r="G11" s="31"/>
      <c r="H11" s="31"/>
      <c r="J11" s="269">
        <v>552</v>
      </c>
    </row>
    <row r="12" spans="2:13" s="19" customFormat="1" ht="12.75" customHeight="1" x14ac:dyDescent="0.2">
      <c r="B12" s="32"/>
      <c r="C12" s="35"/>
      <c r="D12" s="44">
        <v>3</v>
      </c>
      <c r="E12" s="10" t="s">
        <v>40</v>
      </c>
      <c r="F12" s="68">
        <v>2.2999999999999998</v>
      </c>
      <c r="G12" s="31"/>
      <c r="H12" s="31"/>
      <c r="J12" s="270">
        <v>553590</v>
      </c>
    </row>
    <row r="13" spans="2:13" s="19" customFormat="1" ht="12.75" customHeight="1" x14ac:dyDescent="0.2">
      <c r="B13" s="32"/>
      <c r="C13" s="239" t="s">
        <v>104</v>
      </c>
      <c r="D13" s="240" t="s">
        <v>43</v>
      </c>
      <c r="E13" s="232"/>
      <c r="F13" s="243">
        <v>3</v>
      </c>
      <c r="G13" s="246">
        <f>G14+G15+G16+G17+G18+G19</f>
        <v>1000306</v>
      </c>
      <c r="H13" s="246">
        <f>H14+H15+H16+H17+H18+H19</f>
        <v>447400</v>
      </c>
      <c r="J13" s="269"/>
    </row>
    <row r="14" spans="2:13" s="19" customFormat="1" ht="12.75" customHeight="1" x14ac:dyDescent="0.2">
      <c r="B14" s="32"/>
      <c r="C14" s="35"/>
      <c r="D14" s="44">
        <v>1</v>
      </c>
      <c r="E14" s="10" t="s">
        <v>552</v>
      </c>
      <c r="F14" s="69">
        <v>3.1</v>
      </c>
      <c r="G14" s="31"/>
      <c r="H14" s="31"/>
      <c r="J14" s="269" t="s">
        <v>297</v>
      </c>
    </row>
    <row r="15" spans="2:13" s="19" customFormat="1" ht="12.75" customHeight="1" x14ac:dyDescent="0.2">
      <c r="B15" s="32"/>
      <c r="C15" s="35"/>
      <c r="D15" s="44">
        <v>2</v>
      </c>
      <c r="E15" s="10" t="s">
        <v>45</v>
      </c>
      <c r="F15" s="68">
        <v>3.2</v>
      </c>
      <c r="G15" s="31"/>
      <c r="H15" s="31"/>
      <c r="J15" s="269">
        <v>451</v>
      </c>
    </row>
    <row r="16" spans="2:13" s="19" customFormat="1" ht="12.75" customHeight="1" x14ac:dyDescent="0.2">
      <c r="B16" s="32"/>
      <c r="C16" s="35"/>
      <c r="D16" s="44">
        <v>3</v>
      </c>
      <c r="E16" s="10" t="s">
        <v>46</v>
      </c>
      <c r="F16" s="69">
        <v>3.3</v>
      </c>
      <c r="G16" s="31"/>
      <c r="H16" s="31"/>
      <c r="J16" s="269">
        <v>452</v>
      </c>
    </row>
    <row r="17" spans="2:10" s="19" customFormat="1" ht="12.75" customHeight="1" x14ac:dyDescent="0.2">
      <c r="B17" s="32"/>
      <c r="C17" s="35"/>
      <c r="D17" s="44">
        <v>4</v>
      </c>
      <c r="E17" s="10" t="s">
        <v>566</v>
      </c>
      <c r="F17" s="69">
        <v>3.4</v>
      </c>
      <c r="G17" s="31"/>
      <c r="H17" s="31"/>
      <c r="I17" s="19">
        <v>97949</v>
      </c>
      <c r="J17" s="269"/>
    </row>
    <row r="18" spans="2:10" s="19" customFormat="1" ht="12.75" customHeight="1" x14ac:dyDescent="0.2">
      <c r="B18" s="32"/>
      <c r="C18" s="35"/>
      <c r="D18" s="44">
        <v>5</v>
      </c>
      <c r="E18" s="10" t="s">
        <v>553</v>
      </c>
      <c r="F18" s="68">
        <v>3.5</v>
      </c>
      <c r="G18" s="31">
        <v>1000306</v>
      </c>
      <c r="H18" s="31">
        <v>347400</v>
      </c>
      <c r="J18" s="269" t="s">
        <v>298</v>
      </c>
    </row>
    <row r="19" spans="2:10" s="19" customFormat="1" ht="12.75" customHeight="1" x14ac:dyDescent="0.2">
      <c r="B19" s="32"/>
      <c r="C19" s="35"/>
      <c r="D19" s="44">
        <v>6</v>
      </c>
      <c r="E19" s="10" t="s">
        <v>48</v>
      </c>
      <c r="F19" s="69">
        <v>3.6</v>
      </c>
      <c r="G19" s="31"/>
      <c r="H19" s="31">
        <v>100000</v>
      </c>
      <c r="J19" s="269">
        <v>456</v>
      </c>
    </row>
    <row r="20" spans="2:10" s="19" customFormat="1" ht="12.75" customHeight="1" x14ac:dyDescent="0.2">
      <c r="B20" s="32"/>
      <c r="C20" s="239" t="s">
        <v>104</v>
      </c>
      <c r="D20" s="240" t="s">
        <v>49</v>
      </c>
      <c r="E20" s="242"/>
      <c r="F20" s="241">
        <v>4</v>
      </c>
      <c r="G20" s="246">
        <f>G21+G22+G23+G24+G25+G26+G27</f>
        <v>0</v>
      </c>
      <c r="H20" s="246">
        <f>H21+H22+H23+H24+H25+H26+H27</f>
        <v>0</v>
      </c>
      <c r="J20" s="269"/>
    </row>
    <row r="21" spans="2:10" s="19" customFormat="1" ht="12.75" customHeight="1" x14ac:dyDescent="0.2">
      <c r="B21" s="32"/>
      <c r="C21" s="53"/>
      <c r="D21" s="44">
        <v>1</v>
      </c>
      <c r="E21" s="10" t="s">
        <v>50</v>
      </c>
      <c r="F21" s="68">
        <v>4.0999999999999996</v>
      </c>
      <c r="G21" s="31"/>
      <c r="H21" s="31"/>
      <c r="J21" s="269" t="s">
        <v>299</v>
      </c>
    </row>
    <row r="22" spans="2:10" s="19" customFormat="1" ht="12.75" customHeight="1" x14ac:dyDescent="0.2">
      <c r="B22" s="32"/>
      <c r="C22" s="53"/>
      <c r="D22" s="44">
        <v>2</v>
      </c>
      <c r="E22" s="10" t="s">
        <v>51</v>
      </c>
      <c r="F22" s="69">
        <v>4.2</v>
      </c>
      <c r="G22" s="31"/>
      <c r="H22" s="31"/>
      <c r="J22" s="269" t="s">
        <v>300</v>
      </c>
    </row>
    <row r="23" spans="2:10" s="19" customFormat="1" ht="12.75" customHeight="1" x14ac:dyDescent="0.2">
      <c r="B23" s="32"/>
      <c r="C23" s="53"/>
      <c r="D23" s="44">
        <v>3</v>
      </c>
      <c r="E23" s="10" t="s">
        <v>52</v>
      </c>
      <c r="F23" s="68">
        <v>4.3</v>
      </c>
      <c r="G23" s="31"/>
      <c r="H23" s="31"/>
      <c r="J23" s="269" t="s">
        <v>301</v>
      </c>
    </row>
    <row r="24" spans="2:10" s="19" customFormat="1" ht="12.75" customHeight="1" x14ac:dyDescent="0.2">
      <c r="B24" s="32"/>
      <c r="C24" s="53"/>
      <c r="D24" s="44">
        <v>4</v>
      </c>
      <c r="E24" s="10" t="s">
        <v>53</v>
      </c>
      <c r="F24" s="69">
        <v>4.4000000000000004</v>
      </c>
      <c r="G24" s="31"/>
      <c r="H24" s="31"/>
      <c r="I24" s="18">
        <f>H24-G24</f>
        <v>0</v>
      </c>
      <c r="J24" s="269" t="s">
        <v>302</v>
      </c>
    </row>
    <row r="25" spans="2:10" s="19" customFormat="1" ht="12.75" customHeight="1" x14ac:dyDescent="0.2">
      <c r="B25" s="32"/>
      <c r="C25" s="53"/>
      <c r="D25" s="44">
        <v>5</v>
      </c>
      <c r="E25" s="10" t="s">
        <v>599</v>
      </c>
      <c r="F25" s="68">
        <v>4.5</v>
      </c>
      <c r="G25" s="31"/>
      <c r="H25" s="31"/>
      <c r="J25" s="269">
        <v>36</v>
      </c>
    </row>
    <row r="26" spans="2:10" s="19" customFormat="1" ht="12.75" customHeight="1" x14ac:dyDescent="0.2">
      <c r="B26" s="32"/>
      <c r="C26" s="53"/>
      <c r="D26" s="44">
        <v>6</v>
      </c>
      <c r="E26" s="10" t="s">
        <v>55</v>
      </c>
      <c r="F26" s="69">
        <v>4.5999999999999996</v>
      </c>
      <c r="G26" s="31"/>
      <c r="H26" s="31"/>
      <c r="J26" s="269">
        <v>25</v>
      </c>
    </row>
    <row r="27" spans="2:10" s="19" customFormat="1" ht="12.75" customHeight="1" x14ac:dyDescent="0.2">
      <c r="B27" s="32"/>
      <c r="C27" s="211"/>
      <c r="D27" s="212">
        <v>7</v>
      </c>
      <c r="E27" s="213" t="s">
        <v>56</v>
      </c>
      <c r="F27" s="214">
        <v>4.7</v>
      </c>
      <c r="G27" s="215"/>
      <c r="H27" s="215"/>
      <c r="I27" s="216"/>
      <c r="J27" s="270">
        <v>371372374375376</v>
      </c>
    </row>
    <row r="28" spans="2:10" s="19" customFormat="1" ht="12.75" customHeight="1" x14ac:dyDescent="0.2">
      <c r="B28" s="32"/>
      <c r="C28" s="50" t="s">
        <v>104</v>
      </c>
      <c r="D28" s="51" t="s">
        <v>57</v>
      </c>
      <c r="E28" s="52"/>
      <c r="F28" s="219">
        <v>5</v>
      </c>
      <c r="G28" s="31"/>
      <c r="H28" s="31"/>
      <c r="J28" s="269" t="s">
        <v>303</v>
      </c>
    </row>
    <row r="29" spans="2:10" s="19" customFormat="1" ht="12.75" customHeight="1" x14ac:dyDescent="0.2">
      <c r="B29" s="32"/>
      <c r="C29" s="50" t="s">
        <v>104</v>
      </c>
      <c r="D29" s="51" t="s">
        <v>58</v>
      </c>
      <c r="E29" s="52"/>
      <c r="F29" s="236">
        <v>6</v>
      </c>
      <c r="G29" s="31"/>
      <c r="H29" s="31"/>
      <c r="J29" s="269" t="s">
        <v>304</v>
      </c>
    </row>
    <row r="30" spans="2:10" s="19" customFormat="1" ht="12.75" customHeight="1" x14ac:dyDescent="0.2">
      <c r="B30" s="237" t="s">
        <v>3</v>
      </c>
      <c r="C30" s="581" t="s">
        <v>78</v>
      </c>
      <c r="D30" s="582"/>
      <c r="E30" s="583"/>
      <c r="F30" s="238"/>
      <c r="G30" s="246">
        <f>G6+G9+G13+G20+G28+G29</f>
        <v>1021621.4</v>
      </c>
      <c r="H30" s="246">
        <f>H6+H9+H13+H20+H28+H29</f>
        <v>447400</v>
      </c>
      <c r="J30" s="269"/>
    </row>
    <row r="31" spans="2:10" s="19" customFormat="1" ht="12.75" customHeight="1" x14ac:dyDescent="0.2">
      <c r="B31" s="32"/>
      <c r="C31" s="585" t="s">
        <v>81</v>
      </c>
      <c r="D31" s="586"/>
      <c r="E31" s="587"/>
      <c r="F31" s="68"/>
      <c r="G31" s="31"/>
      <c r="H31" s="31"/>
      <c r="J31" s="269"/>
    </row>
    <row r="32" spans="2:10" s="19" customFormat="1" ht="12.75" customHeight="1" x14ac:dyDescent="0.2">
      <c r="B32" s="32"/>
      <c r="C32" s="50" t="s">
        <v>104</v>
      </c>
      <c r="D32" s="51" t="s">
        <v>61</v>
      </c>
      <c r="E32" s="52"/>
      <c r="F32" s="236">
        <v>7</v>
      </c>
      <c r="G32" s="31">
        <f>G33+G34+G35+G36+G37+G38</f>
        <v>0</v>
      </c>
      <c r="H32" s="31">
        <f>H33+H34+H35+H36+H37+H38</f>
        <v>0</v>
      </c>
      <c r="J32" s="269">
        <v>26</v>
      </c>
    </row>
    <row r="33" spans="2:10" s="19" customFormat="1" ht="12.75" customHeight="1" x14ac:dyDescent="0.2">
      <c r="B33" s="32"/>
      <c r="C33" s="53"/>
      <c r="D33" s="44">
        <v>1</v>
      </c>
      <c r="E33" s="10" t="s">
        <v>62</v>
      </c>
      <c r="F33" s="68">
        <v>7.1</v>
      </c>
      <c r="G33" s="31"/>
      <c r="H33" s="31"/>
      <c r="J33" s="269" t="s">
        <v>305</v>
      </c>
    </row>
    <row r="34" spans="2:10" s="19" customFormat="1" ht="12.75" customHeight="1" x14ac:dyDescent="0.2">
      <c r="B34" s="32"/>
      <c r="C34" s="53"/>
      <c r="D34" s="44">
        <v>2</v>
      </c>
      <c r="E34" s="10" t="s">
        <v>63</v>
      </c>
      <c r="F34" s="69">
        <v>7.2</v>
      </c>
      <c r="G34" s="31"/>
      <c r="H34" s="31"/>
      <c r="J34" s="269" t="s">
        <v>306</v>
      </c>
    </row>
    <row r="35" spans="2:10" s="19" customFormat="1" ht="12.75" customHeight="1" x14ac:dyDescent="0.2">
      <c r="B35" s="32"/>
      <c r="C35" s="53"/>
      <c r="D35" s="44">
        <v>3</v>
      </c>
      <c r="E35" s="10" t="s">
        <v>64</v>
      </c>
      <c r="F35" s="68">
        <v>7.3</v>
      </c>
      <c r="G35" s="31"/>
      <c r="H35" s="31"/>
      <c r="J35" s="269">
        <v>264</v>
      </c>
    </row>
    <row r="36" spans="2:10" s="19" customFormat="1" ht="12.75" customHeight="1" x14ac:dyDescent="0.2">
      <c r="B36" s="32"/>
      <c r="C36" s="53"/>
      <c r="D36" s="44">
        <v>4</v>
      </c>
      <c r="E36" s="10" t="s">
        <v>65</v>
      </c>
      <c r="F36" s="69">
        <v>7.4</v>
      </c>
      <c r="G36" s="31"/>
      <c r="H36" s="31"/>
      <c r="J36" s="269" t="s">
        <v>307</v>
      </c>
    </row>
    <row r="37" spans="2:10" s="19" customFormat="1" ht="12.75" customHeight="1" x14ac:dyDescent="0.2">
      <c r="B37" s="32"/>
      <c r="C37" s="53"/>
      <c r="D37" s="44">
        <v>5</v>
      </c>
      <c r="E37" s="10" t="s">
        <v>66</v>
      </c>
      <c r="F37" s="68">
        <v>7.5</v>
      </c>
      <c r="G37" s="31"/>
      <c r="H37" s="31"/>
      <c r="J37" s="269">
        <v>263</v>
      </c>
    </row>
    <row r="38" spans="2:10" s="19" customFormat="1" ht="12.75" customHeight="1" x14ac:dyDescent="0.2">
      <c r="B38" s="32"/>
      <c r="C38" s="53"/>
      <c r="D38" s="44">
        <v>6</v>
      </c>
      <c r="E38" s="10" t="s">
        <v>67</v>
      </c>
      <c r="F38" s="69">
        <v>7.6</v>
      </c>
      <c r="G38" s="31"/>
      <c r="H38" s="31"/>
      <c r="J38" s="269">
        <v>268</v>
      </c>
    </row>
    <row r="39" spans="2:10" s="19" customFormat="1" ht="12.75" customHeight="1" x14ac:dyDescent="0.2">
      <c r="B39" s="32"/>
      <c r="C39" s="239" t="s">
        <v>104</v>
      </c>
      <c r="D39" s="240" t="s">
        <v>68</v>
      </c>
      <c r="E39" s="231"/>
      <c r="F39" s="241">
        <v>8</v>
      </c>
      <c r="G39" s="246">
        <f>G40+G41+G42+G43+G44+G45+G46+G47</f>
        <v>3351477</v>
      </c>
      <c r="H39" s="246">
        <f>H40+H41+H42+H43+H44+H45+H46+H47</f>
        <v>1737000</v>
      </c>
      <c r="J39" s="269"/>
    </row>
    <row r="40" spans="2:10" s="19" customFormat="1" ht="12.75" customHeight="1" x14ac:dyDescent="0.2">
      <c r="B40" s="32"/>
      <c r="C40" s="35"/>
      <c r="D40" s="44">
        <v>1</v>
      </c>
      <c r="E40" s="10" t="s">
        <v>558</v>
      </c>
      <c r="F40" s="68">
        <v>8.1</v>
      </c>
      <c r="G40" s="31"/>
      <c r="H40" s="31"/>
      <c r="J40" s="269" t="s">
        <v>308</v>
      </c>
    </row>
    <row r="41" spans="2:10" s="19" customFormat="1" ht="12.75" customHeight="1" x14ac:dyDescent="0.2">
      <c r="B41" s="32"/>
      <c r="C41" s="35"/>
      <c r="D41" s="44">
        <v>2</v>
      </c>
      <c r="E41" s="10" t="s">
        <v>554</v>
      </c>
      <c r="F41" s="68">
        <v>8.1999999999999993</v>
      </c>
      <c r="G41" s="31"/>
      <c r="H41" s="31"/>
      <c r="J41" s="269"/>
    </row>
    <row r="42" spans="2:10" s="19" customFormat="1" ht="12.75" customHeight="1" x14ac:dyDescent="0.2">
      <c r="B42" s="32"/>
      <c r="C42" s="35"/>
      <c r="D42" s="44">
        <v>3</v>
      </c>
      <c r="E42" s="10" t="s">
        <v>555</v>
      </c>
      <c r="F42" s="68">
        <v>8.3000000000000007</v>
      </c>
      <c r="G42" s="31"/>
      <c r="H42" s="31"/>
      <c r="J42" s="269"/>
    </row>
    <row r="43" spans="2:10" s="19" customFormat="1" ht="12.75" customHeight="1" x14ac:dyDescent="0.2">
      <c r="B43" s="32"/>
      <c r="C43" s="35"/>
      <c r="D43" s="44">
        <v>4</v>
      </c>
      <c r="E43" s="10" t="s">
        <v>567</v>
      </c>
      <c r="F43" s="68">
        <v>8.4</v>
      </c>
      <c r="G43" s="31">
        <v>3351477</v>
      </c>
      <c r="H43" s="31">
        <v>1737000</v>
      </c>
      <c r="J43" s="269"/>
    </row>
    <row r="44" spans="2:10" s="19" customFormat="1" ht="12.75" customHeight="1" x14ac:dyDescent="0.2">
      <c r="B44" s="32"/>
      <c r="C44" s="35"/>
      <c r="D44" s="44">
        <v>5</v>
      </c>
      <c r="E44" s="10" t="s">
        <v>556</v>
      </c>
      <c r="F44" s="69">
        <v>8.5</v>
      </c>
      <c r="G44" s="31"/>
      <c r="H44" s="31"/>
      <c r="J44" s="269" t="s">
        <v>309</v>
      </c>
    </row>
    <row r="45" spans="2:10" s="19" customFormat="1" ht="12.75" customHeight="1" x14ac:dyDescent="0.2">
      <c r="B45" s="32"/>
      <c r="C45" s="35"/>
      <c r="D45" s="44">
        <v>6</v>
      </c>
      <c r="E45" s="10" t="s">
        <v>609</v>
      </c>
      <c r="F45" s="68">
        <v>8.6</v>
      </c>
      <c r="G45" s="31"/>
      <c r="H45" s="31"/>
      <c r="I45" s="18">
        <f>G45-H45</f>
        <v>0</v>
      </c>
      <c r="J45" s="269" t="s">
        <v>310</v>
      </c>
    </row>
    <row r="46" spans="2:10" s="19" customFormat="1" ht="12.75" customHeight="1" x14ac:dyDescent="0.2">
      <c r="B46" s="32"/>
      <c r="C46" s="35"/>
      <c r="D46" s="44">
        <v>7</v>
      </c>
      <c r="E46" s="10" t="s">
        <v>557</v>
      </c>
      <c r="F46" s="68">
        <v>8.6999999999999993</v>
      </c>
      <c r="G46" s="31"/>
      <c r="H46" s="31"/>
      <c r="J46" s="269"/>
    </row>
    <row r="47" spans="2:10" s="19" customFormat="1" ht="12.75" customHeight="1" x14ac:dyDescent="0.2">
      <c r="B47" s="32"/>
      <c r="C47" s="217"/>
      <c r="D47" s="212">
        <v>8</v>
      </c>
      <c r="E47" s="213" t="s">
        <v>72</v>
      </c>
      <c r="F47" s="218">
        <v>8.8000000000000007</v>
      </c>
      <c r="G47" s="215"/>
      <c r="H47" s="215"/>
      <c r="I47" s="216"/>
      <c r="J47" s="269">
        <v>4041</v>
      </c>
    </row>
    <row r="48" spans="2:10" s="19" customFormat="1" ht="12.75" customHeight="1" x14ac:dyDescent="0.2">
      <c r="B48" s="32"/>
      <c r="C48" s="239" t="s">
        <v>104</v>
      </c>
      <c r="D48" s="240" t="s">
        <v>73</v>
      </c>
      <c r="E48" s="242"/>
      <c r="F48" s="241">
        <v>9</v>
      </c>
      <c r="G48" s="226"/>
      <c r="H48" s="226"/>
      <c r="J48" s="269" t="s">
        <v>311</v>
      </c>
    </row>
    <row r="49" spans="2:10" s="19" customFormat="1" ht="12.75" customHeight="1" x14ac:dyDescent="0.2">
      <c r="B49" s="32"/>
      <c r="C49" s="239" t="s">
        <v>104</v>
      </c>
      <c r="D49" s="240" t="s">
        <v>74</v>
      </c>
      <c r="E49" s="242"/>
      <c r="F49" s="241">
        <v>10</v>
      </c>
      <c r="G49" s="246">
        <f>G50+G51+G52</f>
        <v>0</v>
      </c>
      <c r="H49" s="246">
        <f>H50+H51+H52</f>
        <v>0</v>
      </c>
      <c r="J49" s="269">
        <v>20</v>
      </c>
    </row>
    <row r="50" spans="2:10" s="19" customFormat="1" ht="12.75" customHeight="1" x14ac:dyDescent="0.2">
      <c r="B50" s="32"/>
      <c r="C50" s="35"/>
      <c r="D50" s="44">
        <v>1</v>
      </c>
      <c r="E50" s="52" t="s">
        <v>75</v>
      </c>
      <c r="F50" s="68">
        <v>10.1</v>
      </c>
      <c r="G50" s="31"/>
      <c r="H50" s="31"/>
      <c r="J50" s="269" t="s">
        <v>312</v>
      </c>
    </row>
    <row r="51" spans="2:10" s="19" customFormat="1" ht="12.75" customHeight="1" x14ac:dyDescent="0.2">
      <c r="B51" s="32"/>
      <c r="C51" s="35"/>
      <c r="D51" s="44">
        <v>2</v>
      </c>
      <c r="E51" s="10" t="s">
        <v>76</v>
      </c>
      <c r="F51" s="69">
        <v>10.199999999999999</v>
      </c>
      <c r="G51" s="31"/>
      <c r="H51" s="31"/>
      <c r="J51" s="269" t="s">
        <v>313</v>
      </c>
    </row>
    <row r="52" spans="2:10" s="19" customFormat="1" ht="12.75" customHeight="1" x14ac:dyDescent="0.2">
      <c r="B52" s="32"/>
      <c r="C52" s="35"/>
      <c r="D52" s="44">
        <v>3</v>
      </c>
      <c r="E52" s="10" t="s">
        <v>77</v>
      </c>
      <c r="F52" s="68">
        <v>10.3</v>
      </c>
      <c r="G52" s="31"/>
      <c r="H52" s="31"/>
      <c r="J52" s="269">
        <v>4042</v>
      </c>
    </row>
    <row r="53" spans="2:10" s="19" customFormat="1" ht="12.75" customHeight="1" x14ac:dyDescent="0.2">
      <c r="B53" s="32"/>
      <c r="C53" s="50" t="s">
        <v>104</v>
      </c>
      <c r="D53" s="51" t="s">
        <v>59</v>
      </c>
      <c r="E53" s="52"/>
      <c r="F53" s="219">
        <v>11</v>
      </c>
      <c r="G53" s="31"/>
      <c r="H53" s="31"/>
      <c r="J53" s="269">
        <v>448</v>
      </c>
    </row>
    <row r="54" spans="2:10" s="19" customFormat="1" ht="12.75" customHeight="1" x14ac:dyDescent="0.2">
      <c r="B54" s="32"/>
      <c r="C54" s="50" t="s">
        <v>104</v>
      </c>
      <c r="D54" s="51" t="s">
        <v>60</v>
      </c>
      <c r="E54" s="52"/>
      <c r="F54" s="236">
        <v>12</v>
      </c>
      <c r="G54" s="31"/>
      <c r="H54" s="31"/>
      <c r="J54" s="269"/>
    </row>
    <row r="55" spans="2:10" s="19" customFormat="1" ht="12.75" customHeight="1" x14ac:dyDescent="0.2">
      <c r="B55" s="227" t="s">
        <v>4</v>
      </c>
      <c r="C55" s="581" t="s">
        <v>80</v>
      </c>
      <c r="D55" s="582"/>
      <c r="E55" s="583"/>
      <c r="F55" s="238"/>
      <c r="G55" s="246">
        <f>G32+G39+G48+G49+G53+G54</f>
        <v>3351477</v>
      </c>
      <c r="H55" s="246">
        <f>H32+H39+H48+H49+H53+H54</f>
        <v>1737000</v>
      </c>
      <c r="J55" s="269"/>
    </row>
    <row r="56" spans="2:10" s="19" customFormat="1" ht="30" customHeight="1" x14ac:dyDescent="0.2">
      <c r="B56" s="224"/>
      <c r="C56" s="581" t="s">
        <v>96</v>
      </c>
      <c r="D56" s="582"/>
      <c r="E56" s="583"/>
      <c r="F56" s="225"/>
      <c r="G56" s="246">
        <f>G30+G55</f>
        <v>4373098.4000000004</v>
      </c>
      <c r="H56" s="246">
        <f>H30+H55</f>
        <v>2184400</v>
      </c>
      <c r="J56" s="269"/>
    </row>
    <row r="57" spans="2:10" s="19" customFormat="1" ht="9.75" customHeight="1" x14ac:dyDescent="0.2">
      <c r="B57" s="55"/>
      <c r="C57" s="55"/>
      <c r="D57" s="55"/>
      <c r="E57" s="55"/>
      <c r="F57" s="55"/>
      <c r="G57" s="57"/>
      <c r="H57" s="57"/>
      <c r="J57" s="70"/>
    </row>
    <row r="58" spans="2:10" s="19" customFormat="1" ht="15.95" customHeight="1" x14ac:dyDescent="0.2">
      <c r="B58" s="55"/>
      <c r="C58" s="55"/>
      <c r="D58" s="55"/>
      <c r="E58" s="55"/>
      <c r="F58" s="55"/>
      <c r="G58" s="57"/>
      <c r="H58" s="57"/>
      <c r="J58" s="70"/>
    </row>
    <row r="60" spans="2:10" x14ac:dyDescent="0.2">
      <c r="G60" s="244"/>
      <c r="H60" s="244"/>
    </row>
    <row r="61" spans="2:10" x14ac:dyDescent="0.2">
      <c r="G61" s="244"/>
      <c r="H61" s="244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62"/>
  <sheetViews>
    <sheetView topLeftCell="H1" workbookViewId="0">
      <selection activeCell="I1" sqref="I1:R65536"/>
    </sheetView>
  </sheetViews>
  <sheetFormatPr defaultRowHeight="12.75" x14ac:dyDescent="0.2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21" customWidth="1"/>
    <col min="8" max="8" width="11.28515625" style="21" customWidth="1"/>
    <col min="9" max="9" width="17.5703125" style="4" hidden="1" customWidth="1"/>
    <col min="10" max="10" width="32.42578125" style="2" hidden="1" customWidth="1"/>
    <col min="11" max="18" width="0" style="4" hidden="1" customWidth="1"/>
    <col min="19" max="16384" width="9.140625" style="4"/>
  </cols>
  <sheetData>
    <row r="2" spans="2:10" s="19" customFormat="1" ht="6" customHeight="1" x14ac:dyDescent="0.2">
      <c r="B2" s="1"/>
      <c r="C2" s="15"/>
      <c r="D2" s="15"/>
      <c r="E2" s="16"/>
      <c r="F2" s="67"/>
      <c r="G2" s="17"/>
      <c r="H2" s="17"/>
      <c r="J2" s="70"/>
    </row>
    <row r="3" spans="2:10" s="19" customFormat="1" ht="18" customHeight="1" x14ac:dyDescent="0.2">
      <c r="B3" s="584" t="s">
        <v>224</v>
      </c>
      <c r="C3" s="584"/>
      <c r="D3" s="584"/>
      <c r="E3" s="584"/>
      <c r="F3" s="584"/>
      <c r="G3" s="584"/>
      <c r="H3" s="584"/>
      <c r="J3" s="70"/>
    </row>
    <row r="4" spans="2:10" ht="6.75" customHeight="1" x14ac:dyDescent="0.2"/>
    <row r="5" spans="2:10" s="11" customFormat="1" ht="21" customHeight="1" x14ac:dyDescent="0.2">
      <c r="B5" s="221" t="s">
        <v>2</v>
      </c>
      <c r="C5" s="581" t="s">
        <v>82</v>
      </c>
      <c r="D5" s="582"/>
      <c r="E5" s="583"/>
      <c r="F5" s="222" t="s">
        <v>281</v>
      </c>
      <c r="G5" s="223">
        <v>2019</v>
      </c>
      <c r="H5" s="223">
        <v>2018</v>
      </c>
      <c r="J5" s="220" t="s">
        <v>283</v>
      </c>
    </row>
    <row r="6" spans="2:10" s="19" customFormat="1" ht="12.75" customHeight="1" x14ac:dyDescent="0.2">
      <c r="B6" s="32"/>
      <c r="C6" s="239" t="s">
        <v>104</v>
      </c>
      <c r="D6" s="240" t="s">
        <v>83</v>
      </c>
      <c r="E6" s="242"/>
      <c r="F6" s="225">
        <v>13</v>
      </c>
      <c r="G6" s="246">
        <f>G7+G8+G9+G10+G11+G12+G13+G14+G15+G16+G17+G18</f>
        <v>3636377.05</v>
      </c>
      <c r="H6" s="246">
        <f>H7+H8+H9+H10+H11+H12+H13+H14+H15+H16+H17+H18</f>
        <v>2181156</v>
      </c>
      <c r="J6" s="269"/>
    </row>
    <row r="7" spans="2:10" s="19" customFormat="1" ht="12.75" customHeight="1" x14ac:dyDescent="0.2">
      <c r="B7" s="32"/>
      <c r="C7" s="35"/>
      <c r="D7" s="44">
        <v>1</v>
      </c>
      <c r="E7" s="10" t="s">
        <v>84</v>
      </c>
      <c r="F7" s="69" t="s">
        <v>444</v>
      </c>
      <c r="G7" s="31"/>
      <c r="H7" s="31"/>
      <c r="J7" s="269" t="s">
        <v>314</v>
      </c>
    </row>
    <row r="8" spans="2:10" s="19" customFormat="1" ht="12.75" customHeight="1" x14ac:dyDescent="0.2">
      <c r="B8" s="32"/>
      <c r="C8" s="35"/>
      <c r="D8" s="44">
        <v>2</v>
      </c>
      <c r="E8" s="10" t="s">
        <v>85</v>
      </c>
      <c r="F8" s="68" t="s">
        <v>445</v>
      </c>
      <c r="G8" s="31"/>
      <c r="H8" s="31"/>
      <c r="J8" s="269" t="s">
        <v>315</v>
      </c>
    </row>
    <row r="9" spans="2:10" s="19" customFormat="1" ht="12.75" customHeight="1" x14ac:dyDescent="0.2">
      <c r="B9" s="32"/>
      <c r="C9" s="35"/>
      <c r="D9" s="44">
        <v>3</v>
      </c>
      <c r="E9" s="10" t="s">
        <v>86</v>
      </c>
      <c r="F9" s="69" t="s">
        <v>446</v>
      </c>
      <c r="G9" s="31"/>
      <c r="H9" s="31"/>
      <c r="J9" s="269">
        <v>409</v>
      </c>
    </row>
    <row r="10" spans="2:10" s="19" customFormat="1" ht="12.75" customHeight="1" x14ac:dyDescent="0.2">
      <c r="B10" s="32"/>
      <c r="C10" s="35"/>
      <c r="D10" s="44">
        <v>4</v>
      </c>
      <c r="E10" s="10" t="s">
        <v>559</v>
      </c>
      <c r="F10" s="68" t="s">
        <v>447</v>
      </c>
      <c r="G10" s="215"/>
      <c r="H10" s="31">
        <v>0</v>
      </c>
      <c r="I10" s="18"/>
      <c r="J10" s="270">
        <v>401467</v>
      </c>
    </row>
    <row r="11" spans="2:10" s="19" customFormat="1" ht="12.75" customHeight="1" x14ac:dyDescent="0.2">
      <c r="B11" s="32"/>
      <c r="C11" s="35"/>
      <c r="D11" s="44">
        <v>5</v>
      </c>
      <c r="E11" s="10" t="s">
        <v>88</v>
      </c>
      <c r="F11" s="69" t="s">
        <v>448</v>
      </c>
      <c r="G11" s="31"/>
      <c r="H11" s="31"/>
      <c r="J11" s="269" t="s">
        <v>316</v>
      </c>
    </row>
    <row r="12" spans="2:10" s="19" customFormat="1" ht="12.75" customHeight="1" x14ac:dyDescent="0.2">
      <c r="B12" s="32"/>
      <c r="C12" s="35"/>
      <c r="D12" s="44">
        <v>6</v>
      </c>
      <c r="E12" s="316" t="s">
        <v>579</v>
      </c>
      <c r="F12" s="68" t="s">
        <v>449</v>
      </c>
      <c r="G12" s="31"/>
      <c r="H12" s="31"/>
      <c r="J12" s="269">
        <v>451</v>
      </c>
    </row>
    <row r="13" spans="2:10" s="19" customFormat="1" ht="12.75" customHeight="1" x14ac:dyDescent="0.2">
      <c r="B13" s="32"/>
      <c r="C13" s="35"/>
      <c r="D13" s="44">
        <v>7</v>
      </c>
      <c r="E13" s="10" t="s">
        <v>90</v>
      </c>
      <c r="F13" s="69" t="s">
        <v>450</v>
      </c>
      <c r="G13" s="31"/>
      <c r="H13" s="31"/>
      <c r="J13" s="269">
        <v>452</v>
      </c>
    </row>
    <row r="14" spans="2:10" s="19" customFormat="1" ht="12.75" customHeight="1" x14ac:dyDescent="0.2">
      <c r="B14" s="32"/>
      <c r="C14" s="35"/>
      <c r="D14" s="44">
        <v>8</v>
      </c>
      <c r="E14" s="10" t="s">
        <v>91</v>
      </c>
      <c r="F14" s="68" t="s">
        <v>451</v>
      </c>
      <c r="G14" s="31">
        <v>35010</v>
      </c>
      <c r="H14" s="31">
        <v>28008</v>
      </c>
      <c r="J14" s="269" t="s">
        <v>317</v>
      </c>
    </row>
    <row r="15" spans="2:10" s="19" customFormat="1" ht="12.75" customHeight="1" x14ac:dyDescent="0.2">
      <c r="B15" s="32"/>
      <c r="C15" s="35"/>
      <c r="D15" s="44">
        <v>9</v>
      </c>
      <c r="E15" s="10" t="s">
        <v>560</v>
      </c>
      <c r="F15" s="69" t="s">
        <v>452</v>
      </c>
      <c r="G15" s="31"/>
      <c r="H15" s="31"/>
      <c r="J15" s="269" t="s">
        <v>318</v>
      </c>
    </row>
    <row r="16" spans="2:10" s="19" customFormat="1" ht="12.75" customHeight="1" x14ac:dyDescent="0.2">
      <c r="B16" s="32"/>
      <c r="C16" s="66"/>
      <c r="D16" s="44">
        <v>10</v>
      </c>
      <c r="E16" s="10" t="s">
        <v>561</v>
      </c>
      <c r="F16" s="69">
        <v>13.1</v>
      </c>
      <c r="G16" s="31">
        <f>PASH!G38-30000</f>
        <v>8604.0500000000029</v>
      </c>
      <c r="H16" s="31"/>
      <c r="J16" s="269"/>
    </row>
    <row r="17" spans="2:10" s="19" customFormat="1" ht="12.75" customHeight="1" x14ac:dyDescent="0.2">
      <c r="B17" s="32"/>
      <c r="C17" s="66"/>
      <c r="D17" s="44">
        <v>9</v>
      </c>
      <c r="E17" s="10" t="s">
        <v>578</v>
      </c>
      <c r="F17" s="69">
        <v>13.11</v>
      </c>
      <c r="G17" s="31"/>
      <c r="H17" s="31">
        <v>0</v>
      </c>
      <c r="J17" s="269"/>
    </row>
    <row r="18" spans="2:10" s="19" customFormat="1" ht="12.75" customHeight="1" x14ac:dyDescent="0.2">
      <c r="B18" s="32"/>
      <c r="C18" s="66"/>
      <c r="D18" s="44">
        <v>10</v>
      </c>
      <c r="E18" s="10" t="s">
        <v>595</v>
      </c>
      <c r="F18" s="69">
        <v>13.12</v>
      </c>
      <c r="G18" s="31">
        <v>3592763</v>
      </c>
      <c r="H18" s="31">
        <v>2153148</v>
      </c>
      <c r="I18" s="18"/>
      <c r="J18" s="270">
        <v>455457</v>
      </c>
    </row>
    <row r="19" spans="2:10" s="19" customFormat="1" ht="12.75" customHeight="1" x14ac:dyDescent="0.2">
      <c r="B19" s="32"/>
      <c r="C19" s="239" t="s">
        <v>104</v>
      </c>
      <c r="D19" s="240" t="s">
        <v>93</v>
      </c>
      <c r="E19" s="242"/>
      <c r="F19" s="238">
        <v>14</v>
      </c>
      <c r="G19" s="226"/>
      <c r="H19" s="226"/>
      <c r="J19" s="270">
        <v>481486</v>
      </c>
    </row>
    <row r="20" spans="2:10" s="19" customFormat="1" ht="12.75" customHeight="1" x14ac:dyDescent="0.2">
      <c r="B20" s="32"/>
      <c r="C20" s="239" t="s">
        <v>104</v>
      </c>
      <c r="D20" s="240" t="s">
        <v>94</v>
      </c>
      <c r="E20" s="232"/>
      <c r="F20" s="225">
        <v>15</v>
      </c>
      <c r="G20" s="246"/>
      <c r="H20" s="246"/>
      <c r="I20" s="18"/>
      <c r="J20" s="269" t="s">
        <v>319</v>
      </c>
    </row>
    <row r="21" spans="2:10" s="19" customFormat="1" ht="12.75" customHeight="1" x14ac:dyDescent="0.2">
      <c r="B21" s="32"/>
      <c r="C21" s="239" t="s">
        <v>104</v>
      </c>
      <c r="D21" s="240" t="s">
        <v>95</v>
      </c>
      <c r="E21" s="232"/>
      <c r="F21" s="238">
        <v>16</v>
      </c>
      <c r="G21" s="226"/>
      <c r="H21" s="226"/>
      <c r="J21" s="269" t="s">
        <v>320</v>
      </c>
    </row>
    <row r="22" spans="2:10" s="19" customFormat="1" ht="15.95" customHeight="1" x14ac:dyDescent="0.2">
      <c r="B22" s="228"/>
      <c r="C22" s="581" t="s">
        <v>108</v>
      </c>
      <c r="D22" s="582"/>
      <c r="E22" s="583"/>
      <c r="F22" s="225"/>
      <c r="G22" s="246">
        <f>G6+G19+G20+G21</f>
        <v>3636377.05</v>
      </c>
      <c r="H22" s="246">
        <f>H6+H19+H20+H21</f>
        <v>2181156</v>
      </c>
      <c r="J22" s="269"/>
    </row>
    <row r="23" spans="2:10" s="19" customFormat="1" ht="12.75" customHeight="1" x14ac:dyDescent="0.2">
      <c r="B23" s="32"/>
      <c r="C23" s="239" t="s">
        <v>104</v>
      </c>
      <c r="D23" s="240" t="s">
        <v>98</v>
      </c>
      <c r="E23" s="231"/>
      <c r="F23" s="238">
        <v>17</v>
      </c>
      <c r="G23" s="246">
        <f>G24+G25+G26+G27+G28+G29+G30+G31</f>
        <v>0</v>
      </c>
      <c r="H23" s="246">
        <f>H24+H25+H26+H27+H28+H29+H30+H31</f>
        <v>0</v>
      </c>
      <c r="J23" s="269"/>
    </row>
    <row r="24" spans="2:10" s="19" customFormat="1" ht="12.75" customHeight="1" x14ac:dyDescent="0.2">
      <c r="B24" s="32"/>
      <c r="C24" s="53"/>
      <c r="D24" s="44">
        <v>1</v>
      </c>
      <c r="E24" s="10" t="s">
        <v>84</v>
      </c>
      <c r="F24" s="68" t="s">
        <v>454</v>
      </c>
      <c r="G24" s="31"/>
      <c r="H24" s="31"/>
      <c r="J24" s="269" t="s">
        <v>314</v>
      </c>
    </row>
    <row r="25" spans="2:10" s="19" customFormat="1" ht="12.75" customHeight="1" x14ac:dyDescent="0.2">
      <c r="B25" s="32"/>
      <c r="C25" s="53"/>
      <c r="D25" s="44">
        <v>2</v>
      </c>
      <c r="E25" s="10" t="s">
        <v>85</v>
      </c>
      <c r="F25" s="69" t="s">
        <v>455</v>
      </c>
      <c r="G25" s="31"/>
      <c r="H25" s="31"/>
      <c r="J25" s="269" t="s">
        <v>321</v>
      </c>
    </row>
    <row r="26" spans="2:10" s="19" customFormat="1" ht="12.75" customHeight="1" x14ac:dyDescent="0.2">
      <c r="B26" s="32"/>
      <c r="C26" s="53"/>
      <c r="D26" s="44">
        <v>3</v>
      </c>
      <c r="E26" s="10" t="s">
        <v>99</v>
      </c>
      <c r="F26" s="68" t="s">
        <v>456</v>
      </c>
      <c r="G26" s="31"/>
      <c r="H26" s="31"/>
      <c r="J26" s="269">
        <v>409</v>
      </c>
    </row>
    <row r="27" spans="2:10" s="19" customFormat="1" ht="12.75" customHeight="1" x14ac:dyDescent="0.2">
      <c r="B27" s="32"/>
      <c r="C27" s="53"/>
      <c r="D27" s="44">
        <v>4</v>
      </c>
      <c r="E27" s="10" t="s">
        <v>87</v>
      </c>
      <c r="F27" s="69" t="s">
        <v>457</v>
      </c>
      <c r="G27" s="31"/>
      <c r="H27" s="31"/>
      <c r="J27" s="270">
        <v>401467</v>
      </c>
    </row>
    <row r="28" spans="2:10" s="19" customFormat="1" ht="12.75" customHeight="1" x14ac:dyDescent="0.2">
      <c r="B28" s="32"/>
      <c r="C28" s="53"/>
      <c r="D28" s="44">
        <v>5</v>
      </c>
      <c r="E28" s="10" t="s">
        <v>88</v>
      </c>
      <c r="F28" s="68" t="s">
        <v>458</v>
      </c>
      <c r="G28" s="31"/>
      <c r="H28" s="31"/>
      <c r="J28" s="269" t="s">
        <v>316</v>
      </c>
    </row>
    <row r="29" spans="2:10" s="19" customFormat="1" ht="12.75" customHeight="1" x14ac:dyDescent="0.2">
      <c r="B29" s="32"/>
      <c r="C29" s="53"/>
      <c r="D29" s="44">
        <v>6</v>
      </c>
      <c r="E29" s="10" t="s">
        <v>89</v>
      </c>
      <c r="F29" s="69" t="s">
        <v>459</v>
      </c>
      <c r="G29" s="31"/>
      <c r="H29" s="31"/>
      <c r="J29" s="269">
        <v>451</v>
      </c>
    </row>
    <row r="30" spans="2:10" s="19" customFormat="1" ht="12.75" customHeight="1" x14ac:dyDescent="0.2">
      <c r="B30" s="32"/>
      <c r="C30" s="53"/>
      <c r="D30" s="44">
        <v>7</v>
      </c>
      <c r="E30" s="10" t="s">
        <v>90</v>
      </c>
      <c r="F30" s="68" t="s">
        <v>460</v>
      </c>
      <c r="G30" s="31"/>
      <c r="H30" s="31"/>
      <c r="J30" s="269">
        <v>452</v>
      </c>
    </row>
    <row r="31" spans="2:10" s="19" customFormat="1" ht="12.75" customHeight="1" x14ac:dyDescent="0.2">
      <c r="B31" s="32"/>
      <c r="C31" s="53"/>
      <c r="D31" s="44">
        <v>8</v>
      </c>
      <c r="E31" s="10" t="s">
        <v>577</v>
      </c>
      <c r="F31" s="69" t="s">
        <v>461</v>
      </c>
      <c r="G31" s="31"/>
      <c r="H31" s="31"/>
      <c r="J31" s="270">
        <v>455457</v>
      </c>
    </row>
    <row r="32" spans="2:10" s="19" customFormat="1" ht="12.75" customHeight="1" x14ac:dyDescent="0.2">
      <c r="B32" s="32"/>
      <c r="C32" s="239" t="s">
        <v>104</v>
      </c>
      <c r="D32" s="240" t="s">
        <v>101</v>
      </c>
      <c r="E32" s="242"/>
      <c r="F32" s="238">
        <v>18</v>
      </c>
      <c r="G32" s="226"/>
      <c r="H32" s="226"/>
      <c r="J32" s="270">
        <v>481484</v>
      </c>
    </row>
    <row r="33" spans="2:10" s="19" customFormat="1" ht="12.75" customHeight="1" x14ac:dyDescent="0.2">
      <c r="B33" s="32"/>
      <c r="C33" s="239" t="s">
        <v>104</v>
      </c>
      <c r="D33" s="240" t="s">
        <v>102</v>
      </c>
      <c r="E33" s="242"/>
      <c r="F33" s="225">
        <v>19</v>
      </c>
      <c r="G33" s="226"/>
      <c r="H33" s="226"/>
      <c r="J33" s="269" t="s">
        <v>319</v>
      </c>
    </row>
    <row r="34" spans="2:10" s="19" customFormat="1" ht="12.75" customHeight="1" x14ac:dyDescent="0.2">
      <c r="B34" s="32"/>
      <c r="C34" s="239" t="s">
        <v>104</v>
      </c>
      <c r="D34" s="240" t="s">
        <v>103</v>
      </c>
      <c r="E34" s="242"/>
      <c r="F34" s="238">
        <v>20</v>
      </c>
      <c r="G34" s="226">
        <f>G35+G36</f>
        <v>0</v>
      </c>
      <c r="H34" s="226">
        <f>H35+H36</f>
        <v>0</v>
      </c>
      <c r="J34" s="269" t="s">
        <v>320</v>
      </c>
    </row>
    <row r="35" spans="2:10" s="19" customFormat="1" ht="12.75" customHeight="1" x14ac:dyDescent="0.2">
      <c r="B35" s="32"/>
      <c r="C35" s="35"/>
      <c r="D35" s="44">
        <v>1</v>
      </c>
      <c r="E35" s="10" t="s">
        <v>105</v>
      </c>
      <c r="F35" s="68" t="s">
        <v>462</v>
      </c>
      <c r="G35" s="31"/>
      <c r="H35" s="31"/>
      <c r="J35" s="269"/>
    </row>
    <row r="36" spans="2:10" s="19" customFormat="1" ht="12.75" customHeight="1" x14ac:dyDescent="0.2">
      <c r="B36" s="32"/>
      <c r="C36" s="35"/>
      <c r="D36" s="44">
        <v>2</v>
      </c>
      <c r="E36" s="10" t="s">
        <v>106</v>
      </c>
      <c r="F36" s="69" t="s">
        <v>463</v>
      </c>
      <c r="G36" s="31"/>
      <c r="H36" s="31"/>
      <c r="J36" s="269"/>
    </row>
    <row r="37" spans="2:10" s="19" customFormat="1" ht="12.75" customHeight="1" x14ac:dyDescent="0.2">
      <c r="B37" s="32"/>
      <c r="C37" s="239" t="s">
        <v>104</v>
      </c>
      <c r="D37" s="240" t="s">
        <v>107</v>
      </c>
      <c r="E37" s="242"/>
      <c r="F37" s="225">
        <v>21</v>
      </c>
      <c r="G37" s="226"/>
      <c r="H37" s="226"/>
      <c r="J37" s="269">
        <v>448</v>
      </c>
    </row>
    <row r="38" spans="2:10" s="19" customFormat="1" ht="15.95" customHeight="1" x14ac:dyDescent="0.2">
      <c r="B38" s="32"/>
      <c r="C38" s="591" t="s">
        <v>109</v>
      </c>
      <c r="D38" s="592"/>
      <c r="E38" s="593"/>
      <c r="F38" s="68"/>
      <c r="G38" s="247">
        <f>G23+G32+G33+G34+G37</f>
        <v>0</v>
      </c>
      <c r="H38" s="247">
        <f>H23+H32+H33+H34+H37</f>
        <v>0</v>
      </c>
      <c r="J38" s="269"/>
    </row>
    <row r="39" spans="2:10" s="19" customFormat="1" ht="24.75" customHeight="1" x14ac:dyDescent="0.2">
      <c r="B39" s="228"/>
      <c r="C39" s="581" t="s">
        <v>97</v>
      </c>
      <c r="D39" s="582"/>
      <c r="E39" s="583"/>
      <c r="F39" s="225"/>
      <c r="G39" s="226">
        <f>G22+G38</f>
        <v>3636377.05</v>
      </c>
      <c r="H39" s="226">
        <f>H22+H38</f>
        <v>2181156</v>
      </c>
      <c r="J39" s="269"/>
    </row>
    <row r="40" spans="2:10" s="19" customFormat="1" ht="12.75" customHeight="1" x14ac:dyDescent="0.2">
      <c r="B40" s="32"/>
      <c r="C40" s="50" t="s">
        <v>104</v>
      </c>
      <c r="D40" s="51" t="s">
        <v>110</v>
      </c>
      <c r="E40" s="52"/>
      <c r="F40" s="69">
        <v>22</v>
      </c>
      <c r="G40" s="31"/>
      <c r="H40" s="31"/>
      <c r="J40" s="269"/>
    </row>
    <row r="41" spans="2:10" s="19" customFormat="1" ht="12.75" customHeight="1" x14ac:dyDescent="0.2">
      <c r="B41" s="32"/>
      <c r="C41" s="50" t="s">
        <v>104</v>
      </c>
      <c r="D41" s="51" t="s">
        <v>111</v>
      </c>
      <c r="E41" s="52"/>
      <c r="F41" s="68">
        <v>23</v>
      </c>
      <c r="G41" s="247">
        <v>100000</v>
      </c>
      <c r="H41" s="247">
        <v>100000</v>
      </c>
      <c r="J41" s="269">
        <v>101.102</v>
      </c>
    </row>
    <row r="42" spans="2:10" s="19" customFormat="1" ht="12.75" customHeight="1" x14ac:dyDescent="0.2">
      <c r="B42" s="32"/>
      <c r="C42" s="50" t="s">
        <v>104</v>
      </c>
      <c r="D42" s="51" t="s">
        <v>112</v>
      </c>
      <c r="E42" s="52"/>
      <c r="F42" s="69">
        <v>24</v>
      </c>
      <c r="G42" s="31"/>
      <c r="H42" s="31"/>
      <c r="J42" s="270">
        <v>104105</v>
      </c>
    </row>
    <row r="43" spans="2:10" s="19" customFormat="1" ht="12.75" customHeight="1" x14ac:dyDescent="0.2">
      <c r="B43" s="32"/>
      <c r="C43" s="50" t="s">
        <v>104</v>
      </c>
      <c r="D43" s="51" t="s">
        <v>113</v>
      </c>
      <c r="E43" s="52"/>
      <c r="F43" s="68">
        <v>25</v>
      </c>
      <c r="G43" s="31"/>
      <c r="H43" s="31"/>
      <c r="J43" s="269">
        <v>106</v>
      </c>
    </row>
    <row r="44" spans="2:10" s="19" customFormat="1" ht="12.75" customHeight="1" x14ac:dyDescent="0.2">
      <c r="B44" s="32"/>
      <c r="C44" s="50" t="s">
        <v>104</v>
      </c>
      <c r="D44" s="51" t="s">
        <v>114</v>
      </c>
      <c r="E44" s="52"/>
      <c r="F44" s="69">
        <v>26</v>
      </c>
      <c r="G44" s="31"/>
      <c r="H44" s="31"/>
      <c r="J44" s="269"/>
    </row>
    <row r="45" spans="2:10" s="19" customFormat="1" ht="12.75" customHeight="1" x14ac:dyDescent="0.2">
      <c r="B45" s="32"/>
      <c r="C45" s="54"/>
      <c r="D45" s="44">
        <v>1</v>
      </c>
      <c r="E45" s="10" t="s">
        <v>115</v>
      </c>
      <c r="F45" s="68" t="s">
        <v>464</v>
      </c>
      <c r="G45" s="31"/>
      <c r="H45" s="31"/>
      <c r="J45" s="269">
        <v>1071</v>
      </c>
    </row>
    <row r="46" spans="2:10" s="19" customFormat="1" ht="12.75" customHeight="1" x14ac:dyDescent="0.2">
      <c r="B46" s="32"/>
      <c r="C46" s="54"/>
      <c r="D46" s="44">
        <v>2</v>
      </c>
      <c r="E46" s="10" t="s">
        <v>116</v>
      </c>
      <c r="F46" s="69" t="s">
        <v>465</v>
      </c>
      <c r="G46" s="31"/>
      <c r="H46" s="31"/>
      <c r="J46" s="269"/>
    </row>
    <row r="47" spans="2:10" s="19" customFormat="1" ht="12.75" customHeight="1" x14ac:dyDescent="0.2">
      <c r="B47" s="32"/>
      <c r="C47" s="54"/>
      <c r="D47" s="44">
        <v>3</v>
      </c>
      <c r="E47" s="10" t="s">
        <v>114</v>
      </c>
      <c r="F47" s="68" t="s">
        <v>466</v>
      </c>
      <c r="G47" s="31"/>
      <c r="H47" s="31"/>
      <c r="J47" s="269">
        <v>1078</v>
      </c>
    </row>
    <row r="48" spans="2:10" s="19" customFormat="1" ht="12.75" customHeight="1" x14ac:dyDescent="0.2">
      <c r="B48" s="32"/>
      <c r="C48" s="50" t="s">
        <v>104</v>
      </c>
      <c r="D48" s="51" t="s">
        <v>117</v>
      </c>
      <c r="E48" s="52"/>
      <c r="F48" s="69">
        <v>27</v>
      </c>
      <c r="G48" s="31">
        <f>H49+H48</f>
        <v>-96756</v>
      </c>
      <c r="H48" s="31"/>
      <c r="J48" s="269">
        <v>108</v>
      </c>
    </row>
    <row r="49" spans="2:10" s="19" customFormat="1" ht="12.75" customHeight="1" x14ac:dyDescent="0.2">
      <c r="B49" s="32"/>
      <c r="C49" s="50" t="s">
        <v>104</v>
      </c>
      <c r="D49" s="255" t="s">
        <v>118</v>
      </c>
      <c r="E49" s="256"/>
      <c r="F49" s="257">
        <v>28</v>
      </c>
      <c r="G49" s="258">
        <f>PASH!G42</f>
        <v>733476.95</v>
      </c>
      <c r="H49" s="258">
        <v>-96756</v>
      </c>
      <c r="J49" s="269">
        <v>109</v>
      </c>
    </row>
    <row r="50" spans="2:10" s="19" customFormat="1" ht="15.95" customHeight="1" x14ac:dyDescent="0.2">
      <c r="B50" s="228"/>
      <c r="C50" s="581" t="s">
        <v>119</v>
      </c>
      <c r="D50" s="582"/>
      <c r="E50" s="583"/>
      <c r="F50" s="225"/>
      <c r="G50" s="246">
        <f>G40+G41+G42+G43+G44+G48+G49</f>
        <v>736720.95</v>
      </c>
      <c r="H50" s="246">
        <f>H40+H41+H42+H43+H44+H48+H49</f>
        <v>3244</v>
      </c>
      <c r="J50" s="269"/>
    </row>
    <row r="51" spans="2:10" s="19" customFormat="1" ht="24.75" customHeight="1" x14ac:dyDescent="0.2">
      <c r="B51" s="228"/>
      <c r="C51" s="581" t="s">
        <v>120</v>
      </c>
      <c r="D51" s="582"/>
      <c r="E51" s="583"/>
      <c r="F51" s="225"/>
      <c r="G51" s="246">
        <f>G39+G50</f>
        <v>4373098</v>
      </c>
      <c r="H51" s="246">
        <f>H39+H50</f>
        <v>2184400</v>
      </c>
      <c r="J51" s="269"/>
    </row>
    <row r="52" spans="2:10" s="19" customFormat="1" ht="15.95" customHeight="1" x14ac:dyDescent="0.2">
      <c r="B52" s="55"/>
      <c r="C52" s="55"/>
      <c r="D52" s="56"/>
      <c r="E52" s="5"/>
      <c r="F52" s="55"/>
      <c r="G52" s="57"/>
      <c r="H52" s="57"/>
      <c r="J52" s="70"/>
    </row>
    <row r="53" spans="2:10" s="19" customFormat="1" ht="15.95" customHeight="1" x14ac:dyDescent="0.2">
      <c r="B53" s="55"/>
      <c r="C53" s="55"/>
      <c r="D53" s="56"/>
      <c r="E53" s="5"/>
      <c r="F53" s="55"/>
      <c r="G53" s="57">
        <f>G51-Aktivet!G56</f>
        <v>-0.40000000037252903</v>
      </c>
      <c r="H53" s="57"/>
      <c r="J53" s="70"/>
    </row>
    <row r="54" spans="2:10" s="19" customFormat="1" ht="15.95" customHeight="1" x14ac:dyDescent="0.2">
      <c r="B54" s="55"/>
      <c r="C54" s="55"/>
      <c r="D54" s="56"/>
      <c r="E54" s="5"/>
      <c r="F54" s="55"/>
      <c r="G54" s="57"/>
      <c r="H54" s="57"/>
      <c r="J54" s="70"/>
    </row>
    <row r="55" spans="2:10" s="19" customFormat="1" ht="15.95" customHeight="1" x14ac:dyDescent="0.2">
      <c r="B55" s="55"/>
      <c r="C55" s="55"/>
      <c r="D55" s="56"/>
      <c r="E55" s="5"/>
      <c r="F55" s="55"/>
      <c r="G55" s="57"/>
      <c r="H55" s="57"/>
      <c r="J55" s="70"/>
    </row>
    <row r="56" spans="2:10" s="19" customFormat="1" ht="15.95" customHeight="1" x14ac:dyDescent="0.2">
      <c r="B56" s="24"/>
      <c r="C56" s="24"/>
      <c r="D56" s="24"/>
      <c r="E56" s="5"/>
      <c r="F56" s="55"/>
      <c r="G56" s="57"/>
      <c r="H56" s="57"/>
      <c r="J56" s="70"/>
    </row>
    <row r="57" spans="2:10" s="19" customFormat="1" ht="15.95" customHeight="1" x14ac:dyDescent="0.2">
      <c r="B57" s="55"/>
      <c r="C57" s="55"/>
      <c r="D57" s="56"/>
      <c r="E57" s="5"/>
      <c r="F57" s="55"/>
      <c r="G57" s="57"/>
      <c r="H57" s="57"/>
      <c r="J57" s="70"/>
    </row>
    <row r="58" spans="2:10" s="19" customFormat="1" ht="15.95" customHeight="1" x14ac:dyDescent="0.2">
      <c r="B58" s="55"/>
      <c r="C58" s="55"/>
      <c r="D58" s="56"/>
      <c r="E58" s="5"/>
      <c r="F58" s="55"/>
      <c r="G58" s="57"/>
      <c r="H58" s="57"/>
      <c r="J58" s="70"/>
    </row>
    <row r="59" spans="2:10" s="19" customFormat="1" ht="15.95" customHeight="1" x14ac:dyDescent="0.2">
      <c r="B59" s="55"/>
      <c r="C59" s="55"/>
      <c r="D59" s="56"/>
      <c r="E59" s="5"/>
      <c r="F59" s="55"/>
      <c r="G59" s="57"/>
      <c r="H59" s="57"/>
      <c r="J59" s="70"/>
    </row>
    <row r="60" spans="2:10" s="19" customFormat="1" ht="15.95" customHeight="1" x14ac:dyDescent="0.2">
      <c r="B60" s="55"/>
      <c r="C60" s="55"/>
      <c r="D60" s="56"/>
      <c r="E60" s="5"/>
      <c r="F60" s="55"/>
      <c r="G60" s="57"/>
      <c r="H60" s="57"/>
      <c r="J60" s="70"/>
    </row>
    <row r="61" spans="2:10" s="19" customFormat="1" ht="15.95" customHeight="1" x14ac:dyDescent="0.2">
      <c r="B61" s="55"/>
      <c r="C61" s="55"/>
      <c r="D61" s="55"/>
      <c r="E61" s="55"/>
      <c r="F61" s="55"/>
      <c r="G61" s="57"/>
      <c r="H61" s="57"/>
      <c r="J61" s="70"/>
    </row>
    <row r="62" spans="2:10" x14ac:dyDescent="0.2">
      <c r="B62" s="58"/>
      <c r="C62" s="58"/>
      <c r="D62" s="59"/>
      <c r="E62" s="3"/>
      <c r="F62" s="58"/>
      <c r="G62" s="60"/>
      <c r="H62" s="60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Q64"/>
  <sheetViews>
    <sheetView tabSelected="1" workbookViewId="0">
      <selection activeCell="I1" sqref="I1:S65536"/>
    </sheetView>
  </sheetViews>
  <sheetFormatPr defaultRowHeight="15" x14ac:dyDescent="0.2"/>
  <cols>
    <col min="1" max="1" width="13.28515625" style="4" customWidth="1"/>
    <col min="2" max="2" width="3.7109375" style="64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21" customWidth="1"/>
    <col min="8" max="8" width="11" style="21" customWidth="1"/>
    <col min="9" max="9" width="7.7109375" style="4" hidden="1" customWidth="1"/>
    <col min="10" max="10" width="4.5703125" style="4" hidden="1" customWidth="1"/>
    <col min="11" max="11" width="21" style="22" hidden="1" customWidth="1"/>
    <col min="12" max="12" width="11.140625" style="4" hidden="1" customWidth="1"/>
    <col min="13" max="14" width="14.5703125" style="4" hidden="1" customWidth="1"/>
    <col min="15" max="15" width="13.7109375" style="4" hidden="1" customWidth="1"/>
    <col min="16" max="16" width="0" style="4" hidden="1" customWidth="1"/>
    <col min="17" max="17" width="11" style="4" hidden="1" customWidth="1"/>
    <col min="18" max="19" width="0" style="4" hidden="1" customWidth="1"/>
    <col min="20" max="16384" width="9.140625" style="4"/>
  </cols>
  <sheetData>
    <row r="1" spans="2:17" s="19" customFormat="1" ht="7.5" customHeight="1" x14ac:dyDescent="0.2">
      <c r="B1" s="23"/>
      <c r="C1" s="1"/>
      <c r="D1" s="15"/>
      <c r="E1" s="16"/>
      <c r="F1" s="67"/>
      <c r="G1" s="17"/>
      <c r="H1" s="18"/>
      <c r="K1" s="20"/>
    </row>
    <row r="2" spans="2:17" s="19" customFormat="1" ht="17.25" customHeight="1" x14ac:dyDescent="0.2">
      <c r="B2" s="617" t="s">
        <v>121</v>
      </c>
      <c r="C2" s="617"/>
      <c r="D2" s="617"/>
      <c r="E2" s="617"/>
      <c r="F2" s="617"/>
      <c r="G2" s="617"/>
      <c r="H2" s="617"/>
      <c r="K2" s="20"/>
    </row>
    <row r="3" spans="2:17" s="19" customFormat="1" ht="17.25" customHeight="1" x14ac:dyDescent="0.2">
      <c r="B3" s="617" t="s">
        <v>122</v>
      </c>
      <c r="C3" s="617"/>
      <c r="D3" s="617"/>
      <c r="E3" s="617"/>
      <c r="F3" s="617"/>
      <c r="G3" s="617"/>
      <c r="H3" s="617"/>
      <c r="K3" s="20"/>
    </row>
    <row r="4" spans="2:17" s="19" customFormat="1" ht="17.25" customHeight="1" x14ac:dyDescent="0.2">
      <c r="B4" s="619" t="s">
        <v>123</v>
      </c>
      <c r="C4" s="619"/>
      <c r="D4" s="619"/>
      <c r="E4" s="619"/>
      <c r="F4" s="619"/>
      <c r="G4" s="619"/>
      <c r="H4" s="619"/>
      <c r="K4" s="20"/>
      <c r="Q4" s="19" t="s">
        <v>628</v>
      </c>
    </row>
    <row r="5" spans="2:17" ht="7.5" customHeight="1" thickBot="1" x14ac:dyDescent="0.25"/>
    <row r="6" spans="2:17" s="19" customFormat="1" ht="15.95" customHeight="1" thickBot="1" x14ac:dyDescent="0.25">
      <c r="B6" s="376" t="s">
        <v>2</v>
      </c>
      <c r="C6" s="620" t="s">
        <v>24</v>
      </c>
      <c r="D6" s="621"/>
      <c r="E6" s="622"/>
      <c r="F6" s="377" t="s">
        <v>281</v>
      </c>
      <c r="G6" s="378">
        <v>2019</v>
      </c>
      <c r="H6" s="379">
        <v>2018</v>
      </c>
      <c r="J6" s="271" t="s">
        <v>282</v>
      </c>
      <c r="K6" s="272" t="s">
        <v>283</v>
      </c>
      <c r="M6" s="413" t="s">
        <v>581</v>
      </c>
      <c r="N6" s="439" t="s">
        <v>593</v>
      </c>
      <c r="O6" s="414" t="s">
        <v>621</v>
      </c>
      <c r="P6" s="415" t="s">
        <v>580</v>
      </c>
      <c r="Q6" s="571" t="s">
        <v>622</v>
      </c>
    </row>
    <row r="7" spans="2:17" s="19" customFormat="1" ht="12.75" customHeight="1" x14ac:dyDescent="0.2">
      <c r="B7" s="392" t="s">
        <v>104</v>
      </c>
      <c r="C7" s="393" t="s">
        <v>124</v>
      </c>
      <c r="D7" s="394"/>
      <c r="E7" s="395"/>
      <c r="F7" s="543">
        <v>29</v>
      </c>
      <c r="G7" s="544">
        <v>7922288</v>
      </c>
      <c r="H7" s="545"/>
      <c r="J7" s="273" t="s">
        <v>144</v>
      </c>
      <c r="K7" s="274" t="s">
        <v>284</v>
      </c>
      <c r="M7" s="17">
        <f>N7+O7+P7+Q7</f>
        <v>7802847</v>
      </c>
      <c r="N7" s="17">
        <v>831072</v>
      </c>
      <c r="O7" s="17">
        <v>6729543</v>
      </c>
      <c r="P7" s="17">
        <v>61000</v>
      </c>
      <c r="Q7" s="18">
        <v>181232</v>
      </c>
    </row>
    <row r="8" spans="2:17" s="19" customFormat="1" ht="12.75" customHeight="1" x14ac:dyDescent="0.2">
      <c r="B8" s="396" t="s">
        <v>104</v>
      </c>
      <c r="C8" s="397" t="s">
        <v>125</v>
      </c>
      <c r="D8" s="398"/>
      <c r="E8" s="399"/>
      <c r="F8" s="214">
        <v>30</v>
      </c>
      <c r="G8" s="421"/>
      <c r="H8" s="546"/>
      <c r="J8" s="273" t="s">
        <v>143</v>
      </c>
      <c r="K8" s="274">
        <v>71</v>
      </c>
      <c r="L8" s="19" t="s">
        <v>627</v>
      </c>
      <c r="M8" s="17">
        <v>61000</v>
      </c>
      <c r="N8" s="17"/>
    </row>
    <row r="9" spans="2:17" s="19" customFormat="1" ht="12.75" customHeight="1" x14ac:dyDescent="0.2">
      <c r="B9" s="396" t="s">
        <v>104</v>
      </c>
      <c r="C9" s="397" t="s">
        <v>587</v>
      </c>
      <c r="D9" s="398"/>
      <c r="E9" s="399"/>
      <c r="F9" s="214">
        <v>31</v>
      </c>
      <c r="G9" s="421"/>
      <c r="H9" s="546"/>
      <c r="J9" s="273" t="s">
        <v>144</v>
      </c>
      <c r="K9" s="274">
        <v>72</v>
      </c>
      <c r="L9" s="19" t="s">
        <v>583</v>
      </c>
      <c r="M9" s="17">
        <f>Aktivet!G25-Aktivet!H25</f>
        <v>0</v>
      </c>
      <c r="N9" s="17"/>
    </row>
    <row r="10" spans="2:17" s="19" customFormat="1" ht="12.75" customHeight="1" thickBot="1" x14ac:dyDescent="0.25">
      <c r="B10" s="400" t="s">
        <v>104</v>
      </c>
      <c r="C10" s="401" t="s">
        <v>596</v>
      </c>
      <c r="D10" s="402"/>
      <c r="E10" s="403"/>
      <c r="F10" s="547">
        <v>32</v>
      </c>
      <c r="G10" s="548"/>
      <c r="H10" s="549"/>
      <c r="J10" s="273" t="s">
        <v>144</v>
      </c>
      <c r="K10" s="274" t="s">
        <v>285</v>
      </c>
      <c r="L10" s="19" t="s">
        <v>588</v>
      </c>
      <c r="M10" s="17">
        <v>1866739</v>
      </c>
      <c r="N10" s="17"/>
    </row>
    <row r="11" spans="2:17" s="19" customFormat="1" ht="12.75" customHeight="1" x14ac:dyDescent="0.2">
      <c r="B11" s="392" t="s">
        <v>104</v>
      </c>
      <c r="C11" s="393" t="s">
        <v>127</v>
      </c>
      <c r="D11" s="394"/>
      <c r="E11" s="395"/>
      <c r="F11" s="543">
        <v>33</v>
      </c>
      <c r="G11" s="550">
        <f>G12+G13</f>
        <v>5875108</v>
      </c>
      <c r="H11" s="551">
        <f>H12+H13</f>
        <v>0</v>
      </c>
      <c r="J11" s="273" t="s">
        <v>143</v>
      </c>
      <c r="K11" s="275" t="s">
        <v>286</v>
      </c>
      <c r="L11" s="19" t="s">
        <v>584</v>
      </c>
      <c r="M11" s="416">
        <f>M7-M8-M10-M9</f>
        <v>5875108</v>
      </c>
      <c r="N11" s="440"/>
    </row>
    <row r="12" spans="2:17" s="19" customFormat="1" ht="12.75" customHeight="1" x14ac:dyDescent="0.2">
      <c r="B12" s="404"/>
      <c r="C12" s="405"/>
      <c r="D12" s="406">
        <v>1</v>
      </c>
      <c r="E12" s="407" t="s">
        <v>127</v>
      </c>
      <c r="F12" s="552">
        <v>33.1</v>
      </c>
      <c r="G12" s="553">
        <f>M11</f>
        <v>5875108</v>
      </c>
      <c r="H12" s="554"/>
      <c r="J12" s="276"/>
      <c r="K12" s="277">
        <v>601602605</v>
      </c>
    </row>
    <row r="13" spans="2:17" s="19" customFormat="1" ht="12.75" customHeight="1" x14ac:dyDescent="0.2">
      <c r="B13" s="408"/>
      <c r="C13" s="409"/>
      <c r="D13" s="410">
        <v>2</v>
      </c>
      <c r="E13" s="411" t="s">
        <v>128</v>
      </c>
      <c r="F13" s="555">
        <v>33.200000000000003</v>
      </c>
      <c r="G13" s="556"/>
      <c r="H13" s="557"/>
      <c r="J13" s="276"/>
      <c r="K13" s="275">
        <v>608</v>
      </c>
    </row>
    <row r="14" spans="2:17" s="19" customFormat="1" ht="12.75" customHeight="1" x14ac:dyDescent="0.2">
      <c r="B14" s="396" t="s">
        <v>104</v>
      </c>
      <c r="C14" s="397" t="s">
        <v>129</v>
      </c>
      <c r="D14" s="398"/>
      <c r="E14" s="399"/>
      <c r="F14" s="214">
        <v>34</v>
      </c>
      <c r="G14" s="425">
        <f>G15+G16+G18</f>
        <v>681096</v>
      </c>
      <c r="H14" s="558">
        <f>H15+H16</f>
        <v>96756</v>
      </c>
      <c r="J14" s="273" t="s">
        <v>143</v>
      </c>
      <c r="K14" s="275">
        <v>64</v>
      </c>
    </row>
    <row r="15" spans="2:17" s="19" customFormat="1" ht="12.75" customHeight="1" x14ac:dyDescent="0.2">
      <c r="B15" s="408"/>
      <c r="C15" s="405"/>
      <c r="D15" s="412">
        <v>1</v>
      </c>
      <c r="E15" s="213" t="s">
        <v>130</v>
      </c>
      <c r="F15" s="214">
        <v>34.1</v>
      </c>
      <c r="G15" s="553">
        <v>583630</v>
      </c>
      <c r="H15" s="554">
        <v>82910</v>
      </c>
      <c r="J15" s="278"/>
      <c r="K15" s="275">
        <v>641</v>
      </c>
    </row>
    <row r="16" spans="2:17" s="19" customFormat="1" ht="12.75" customHeight="1" x14ac:dyDescent="0.2">
      <c r="B16" s="408"/>
      <c r="C16" s="405"/>
      <c r="D16" s="412">
        <v>2</v>
      </c>
      <c r="E16" s="213" t="s">
        <v>131</v>
      </c>
      <c r="F16" s="601">
        <v>34.200000000000003</v>
      </c>
      <c r="G16" s="603">
        <v>97466</v>
      </c>
      <c r="H16" s="605">
        <v>13846</v>
      </c>
      <c r="J16" s="594"/>
      <c r="K16" s="596" t="s">
        <v>287</v>
      </c>
    </row>
    <row r="17" spans="2:14" s="19" customFormat="1" ht="12.75" customHeight="1" x14ac:dyDescent="0.2">
      <c r="B17" s="408"/>
      <c r="C17" s="405"/>
      <c r="D17" s="412"/>
      <c r="E17" s="213" t="s">
        <v>132</v>
      </c>
      <c r="F17" s="602"/>
      <c r="G17" s="604"/>
      <c r="H17" s="606"/>
      <c r="J17" s="595"/>
      <c r="K17" s="596"/>
      <c r="M17" s="18"/>
      <c r="N17" s="18"/>
    </row>
    <row r="18" spans="2:14" s="19" customFormat="1" ht="12.75" customHeight="1" x14ac:dyDescent="0.2">
      <c r="B18" s="408"/>
      <c r="C18" s="405"/>
      <c r="D18" s="412">
        <v>3</v>
      </c>
      <c r="E18" s="213" t="s">
        <v>562</v>
      </c>
      <c r="F18" s="559">
        <v>34.299999999999997</v>
      </c>
      <c r="G18" s="560"/>
      <c r="H18" s="561"/>
      <c r="J18" s="279"/>
      <c r="K18" s="275"/>
    </row>
    <row r="19" spans="2:14" s="19" customFormat="1" ht="12.75" customHeight="1" x14ac:dyDescent="0.2">
      <c r="B19" s="396" t="s">
        <v>104</v>
      </c>
      <c r="C19" s="397" t="s">
        <v>569</v>
      </c>
      <c r="D19" s="398"/>
      <c r="E19" s="399"/>
      <c r="F19" s="214">
        <v>35</v>
      </c>
      <c r="G19" s="425">
        <v>270000</v>
      </c>
      <c r="H19" s="558"/>
      <c r="J19" s="273" t="s">
        <v>143</v>
      </c>
      <c r="K19" s="275">
        <v>6811</v>
      </c>
    </row>
    <row r="20" spans="2:14" s="19" customFormat="1" ht="12.75" customHeight="1" x14ac:dyDescent="0.2">
      <c r="B20" s="396" t="s">
        <v>104</v>
      </c>
      <c r="C20" s="397" t="s">
        <v>134</v>
      </c>
      <c r="D20" s="398"/>
      <c r="E20" s="399"/>
      <c r="F20" s="214">
        <v>36</v>
      </c>
      <c r="G20" s="425">
        <v>252262</v>
      </c>
      <c r="H20" s="558">
        <v>0</v>
      </c>
      <c r="J20" s="273" t="s">
        <v>143</v>
      </c>
      <c r="K20" s="275">
        <v>6812</v>
      </c>
    </row>
    <row r="21" spans="2:14" s="19" customFormat="1" ht="12.75" customHeight="1" x14ac:dyDescent="0.2">
      <c r="B21" s="396" t="s">
        <v>104</v>
      </c>
      <c r="C21" s="397" t="s">
        <v>626</v>
      </c>
      <c r="D21" s="398"/>
      <c r="E21" s="399"/>
      <c r="F21" s="214">
        <v>37</v>
      </c>
      <c r="G21" s="425">
        <v>61000</v>
      </c>
      <c r="H21" s="558"/>
      <c r="J21" s="273" t="s">
        <v>143</v>
      </c>
      <c r="K21" s="275" t="s">
        <v>288</v>
      </c>
      <c r="M21" s="18"/>
    </row>
    <row r="22" spans="2:14" s="19" customFormat="1" ht="12.75" customHeight="1" thickBot="1" x14ac:dyDescent="0.25">
      <c r="B22" s="400" t="s">
        <v>104</v>
      </c>
      <c r="C22" s="401" t="s">
        <v>582</v>
      </c>
      <c r="D22" s="402"/>
      <c r="E22" s="403"/>
      <c r="F22" s="547">
        <v>38</v>
      </c>
      <c r="G22" s="562"/>
      <c r="H22" s="563"/>
      <c r="J22" s="273" t="s">
        <v>144</v>
      </c>
      <c r="K22" s="274" t="s">
        <v>289</v>
      </c>
    </row>
    <row r="23" spans="2:14" s="19" customFormat="1" ht="12.75" customHeight="1" x14ac:dyDescent="0.2">
      <c r="B23" s="380"/>
      <c r="C23" s="321"/>
      <c r="D23" s="609">
        <v>1</v>
      </c>
      <c r="E23" s="322" t="s">
        <v>135</v>
      </c>
      <c r="F23" s="598">
        <v>38.1</v>
      </c>
      <c r="G23" s="623"/>
      <c r="H23" s="624"/>
      <c r="J23" s="594"/>
      <c r="K23" s="274" t="s">
        <v>290</v>
      </c>
    </row>
    <row r="24" spans="2:14" s="19" customFormat="1" ht="12.75" customHeight="1" x14ac:dyDescent="0.2">
      <c r="B24" s="381"/>
      <c r="C24" s="40"/>
      <c r="D24" s="610"/>
      <c r="E24" s="43" t="s">
        <v>136</v>
      </c>
      <c r="F24" s="599"/>
      <c r="G24" s="612"/>
      <c r="H24" s="614"/>
      <c r="J24" s="595"/>
      <c r="K24" s="274" t="s">
        <v>291</v>
      </c>
    </row>
    <row r="25" spans="2:14" s="19" customFormat="1" ht="12.75" customHeight="1" x14ac:dyDescent="0.2">
      <c r="B25" s="324"/>
      <c r="C25" s="39"/>
      <c r="D25" s="618">
        <v>2</v>
      </c>
      <c r="E25" s="42" t="s">
        <v>137</v>
      </c>
      <c r="F25" s="600">
        <v>38.200000000000003</v>
      </c>
      <c r="G25" s="611"/>
      <c r="H25" s="613"/>
      <c r="J25" s="594"/>
      <c r="K25" s="274" t="s">
        <v>293</v>
      </c>
    </row>
    <row r="26" spans="2:14" s="19" customFormat="1" ht="12.75" customHeight="1" x14ac:dyDescent="0.2">
      <c r="B26" s="381"/>
      <c r="C26" s="40"/>
      <c r="D26" s="610"/>
      <c r="E26" s="43" t="s">
        <v>140</v>
      </c>
      <c r="F26" s="599"/>
      <c r="G26" s="612"/>
      <c r="H26" s="614"/>
      <c r="J26" s="595"/>
      <c r="K26" s="274" t="s">
        <v>292</v>
      </c>
    </row>
    <row r="27" spans="2:14" s="19" customFormat="1" ht="12.75" customHeight="1" x14ac:dyDescent="0.2">
      <c r="B27" s="324"/>
      <c r="C27" s="39"/>
      <c r="D27" s="618">
        <v>3</v>
      </c>
      <c r="E27" s="42" t="s">
        <v>138</v>
      </c>
      <c r="F27" s="600">
        <v>38.299999999999997</v>
      </c>
      <c r="G27" s="611"/>
      <c r="H27" s="613"/>
      <c r="J27" s="594"/>
      <c r="K27" s="280">
        <v>767768</v>
      </c>
    </row>
    <row r="28" spans="2:14" s="19" customFormat="1" ht="12.75" customHeight="1" x14ac:dyDescent="0.2">
      <c r="B28" s="381"/>
      <c r="C28" s="40"/>
      <c r="D28" s="610"/>
      <c r="E28" s="43" t="s">
        <v>139</v>
      </c>
      <c r="F28" s="599"/>
      <c r="G28" s="612"/>
      <c r="H28" s="614"/>
      <c r="J28" s="595"/>
      <c r="K28" s="274" t="s">
        <v>294</v>
      </c>
    </row>
    <row r="29" spans="2:14" s="19" customFormat="1" ht="12.75" customHeight="1" x14ac:dyDescent="0.2">
      <c r="B29" s="630" t="s">
        <v>104</v>
      </c>
      <c r="C29" s="14" t="s">
        <v>141</v>
      </c>
      <c r="D29" s="46"/>
      <c r="E29" s="47"/>
      <c r="F29" s="600">
        <v>39</v>
      </c>
      <c r="G29" s="626"/>
      <c r="H29" s="628"/>
      <c r="J29" s="607" t="s">
        <v>143</v>
      </c>
      <c r="K29" s="275">
        <v>686</v>
      </c>
    </row>
    <row r="30" spans="2:14" s="19" customFormat="1" ht="12.75" customHeight="1" x14ac:dyDescent="0.2">
      <c r="B30" s="631"/>
      <c r="C30" s="41" t="s">
        <v>142</v>
      </c>
      <c r="D30" s="48"/>
      <c r="E30" s="49"/>
      <c r="F30" s="599"/>
      <c r="G30" s="627"/>
      <c r="H30" s="629"/>
      <c r="J30" s="608"/>
      <c r="K30" s="275">
        <v>768</v>
      </c>
    </row>
    <row r="31" spans="2:14" s="19" customFormat="1" ht="12.75" customHeight="1" x14ac:dyDescent="0.2">
      <c r="B31" s="325" t="s">
        <v>104</v>
      </c>
      <c r="C31" s="12" t="s">
        <v>145</v>
      </c>
      <c r="D31" s="36"/>
      <c r="E31" s="37"/>
      <c r="F31" s="68">
        <v>40</v>
      </c>
      <c r="G31" s="208">
        <f>G32+G34</f>
        <v>10741</v>
      </c>
      <c r="H31" s="365"/>
      <c r="J31" s="273" t="s">
        <v>143</v>
      </c>
      <c r="K31" s="277"/>
    </row>
    <row r="32" spans="2:14" s="19" customFormat="1" ht="12.75" customHeight="1" x14ac:dyDescent="0.2">
      <c r="B32" s="324"/>
      <c r="C32" s="39"/>
      <c r="D32" s="618">
        <v>1</v>
      </c>
      <c r="E32" s="42" t="s">
        <v>146</v>
      </c>
      <c r="F32" s="600">
        <v>40.1</v>
      </c>
      <c r="G32" s="615"/>
      <c r="H32" s="613"/>
      <c r="J32" s="594"/>
      <c r="K32" s="597">
        <v>667668</v>
      </c>
    </row>
    <row r="33" spans="2:14" s="19" customFormat="1" ht="12.75" customHeight="1" x14ac:dyDescent="0.2">
      <c r="B33" s="381"/>
      <c r="C33" s="40"/>
      <c r="D33" s="610"/>
      <c r="E33" s="43" t="s">
        <v>147</v>
      </c>
      <c r="F33" s="599"/>
      <c r="G33" s="616"/>
      <c r="H33" s="614"/>
      <c r="J33" s="595"/>
      <c r="K33" s="597"/>
    </row>
    <row r="34" spans="2:14" s="19" customFormat="1" ht="12.75" customHeight="1" x14ac:dyDescent="0.2">
      <c r="B34" s="323"/>
      <c r="C34" s="38"/>
      <c r="D34" s="44">
        <v>2</v>
      </c>
      <c r="E34" s="13" t="s">
        <v>625</v>
      </c>
      <c r="F34" s="68">
        <v>40.200000000000003</v>
      </c>
      <c r="G34" s="207">
        <v>10741</v>
      </c>
      <c r="H34" s="427"/>
      <c r="J34" s="281"/>
      <c r="K34" s="274" t="s">
        <v>294</v>
      </c>
    </row>
    <row r="35" spans="2:14" s="19" customFormat="1" ht="12.75" customHeight="1" thickBot="1" x14ac:dyDescent="0.25">
      <c r="B35" s="383" t="s">
        <v>104</v>
      </c>
      <c r="C35" s="14" t="s">
        <v>148</v>
      </c>
      <c r="D35" s="46"/>
      <c r="E35" s="47"/>
      <c r="F35" s="328">
        <v>41</v>
      </c>
      <c r="G35" s="319"/>
      <c r="H35" s="367"/>
      <c r="J35" s="273" t="s">
        <v>144</v>
      </c>
      <c r="K35" s="280">
        <v>761661762662</v>
      </c>
    </row>
    <row r="36" spans="2:14" s="19" customFormat="1" ht="12.75" customHeight="1" thickBot="1" x14ac:dyDescent="0.25">
      <c r="B36" s="330" t="s">
        <v>104</v>
      </c>
      <c r="C36" s="331" t="s">
        <v>149</v>
      </c>
      <c r="D36" s="332"/>
      <c r="E36" s="333"/>
      <c r="F36" s="334">
        <v>42</v>
      </c>
      <c r="G36" s="335">
        <f>(G7+G8+G9+G10)-(G11+G14+G20+G21+G31+G22+G19)</f>
        <v>772081</v>
      </c>
      <c r="H36" s="336">
        <f>(H7+H8+H9+H10)-(H11+H14+H20+H21+H19+H22+H31)</f>
        <v>-96756</v>
      </c>
      <c r="J36" s="273" t="s">
        <v>144</v>
      </c>
      <c r="K36" s="274"/>
    </row>
    <row r="37" spans="2:14" s="19" customFormat="1" ht="12.75" customHeight="1" thickBot="1" x14ac:dyDescent="0.25">
      <c r="B37" s="337" t="s">
        <v>104</v>
      </c>
      <c r="C37" s="338" t="s">
        <v>150</v>
      </c>
      <c r="D37" s="339"/>
      <c r="E37" s="340"/>
      <c r="F37" s="341">
        <v>43</v>
      </c>
      <c r="G37" s="342">
        <f>G38</f>
        <v>38604.050000000003</v>
      </c>
      <c r="H37" s="343">
        <f>H38+H39+H40</f>
        <v>0</v>
      </c>
      <c r="J37" s="273" t="s">
        <v>143</v>
      </c>
      <c r="K37" s="275">
        <v>69</v>
      </c>
      <c r="M37" s="19" t="s">
        <v>585</v>
      </c>
    </row>
    <row r="38" spans="2:14" s="19" customFormat="1" ht="12.75" customHeight="1" x14ac:dyDescent="0.2">
      <c r="B38" s="381"/>
      <c r="C38" s="40"/>
      <c r="D38" s="317">
        <v>1</v>
      </c>
      <c r="E38" s="43" t="s">
        <v>151</v>
      </c>
      <c r="F38" s="245">
        <v>43.1</v>
      </c>
      <c r="G38" s="318">
        <f>G36*5%</f>
        <v>38604.050000000003</v>
      </c>
      <c r="H38" s="382"/>
      <c r="J38" s="281"/>
      <c r="K38" s="275"/>
      <c r="M38" s="417">
        <f>G36/G7%</f>
        <v>9.7456820554870003</v>
      </c>
      <c r="N38" s="441"/>
    </row>
    <row r="39" spans="2:14" s="19" customFormat="1" ht="12.75" customHeight="1" x14ac:dyDescent="0.2">
      <c r="B39" s="323"/>
      <c r="C39" s="38"/>
      <c r="D39" s="44">
        <v>2</v>
      </c>
      <c r="E39" s="13" t="s">
        <v>152</v>
      </c>
      <c r="F39" s="68">
        <v>43.2</v>
      </c>
      <c r="G39" s="31"/>
      <c r="H39" s="384"/>
      <c r="J39" s="281"/>
      <c r="K39" s="275"/>
    </row>
    <row r="40" spans="2:14" s="19" customFormat="1" ht="12.75" customHeight="1" x14ac:dyDescent="0.2">
      <c r="B40" s="323"/>
      <c r="C40" s="38"/>
      <c r="D40" s="44">
        <v>3</v>
      </c>
      <c r="E40" s="13" t="s">
        <v>153</v>
      </c>
      <c r="F40" s="68">
        <v>43.3</v>
      </c>
      <c r="G40" s="31"/>
      <c r="H40" s="384"/>
      <c r="J40" s="281"/>
      <c r="K40" s="275">
        <v>69</v>
      </c>
    </row>
    <row r="41" spans="2:14" s="19" customFormat="1" ht="12.75" customHeight="1" x14ac:dyDescent="0.2">
      <c r="B41" s="385"/>
      <c r="C41" s="265"/>
      <c r="D41" s="266">
        <v>4</v>
      </c>
      <c r="E41" s="267" t="s">
        <v>563</v>
      </c>
      <c r="F41" s="268">
        <v>43.5</v>
      </c>
      <c r="G41" s="437"/>
      <c r="H41" s="386"/>
      <c r="J41" s="281"/>
      <c r="K41" s="275"/>
    </row>
    <row r="42" spans="2:14" s="19" customFormat="1" ht="12.75" customHeight="1" x14ac:dyDescent="0.2">
      <c r="B42" s="325" t="s">
        <v>104</v>
      </c>
      <c r="C42" s="251" t="s">
        <v>154</v>
      </c>
      <c r="D42" s="252"/>
      <c r="E42" s="253"/>
      <c r="F42" s="254">
        <v>44</v>
      </c>
      <c r="G42" s="250">
        <f>G36-G37</f>
        <v>733476.95</v>
      </c>
      <c r="H42" s="387">
        <f>H36-H37</f>
        <v>-96756</v>
      </c>
      <c r="J42" s="273" t="s">
        <v>144</v>
      </c>
      <c r="K42" s="274"/>
    </row>
    <row r="43" spans="2:14" s="19" customFormat="1" ht="12.75" customHeight="1" x14ac:dyDescent="0.2">
      <c r="B43" s="325" t="s">
        <v>104</v>
      </c>
      <c r="C43" s="12" t="s">
        <v>155</v>
      </c>
      <c r="D43" s="36"/>
      <c r="E43" s="37"/>
      <c r="F43" s="68">
        <v>45</v>
      </c>
      <c r="G43" s="34"/>
      <c r="H43" s="365"/>
      <c r="J43" s="273" t="s">
        <v>144</v>
      </c>
      <c r="K43" s="274"/>
    </row>
    <row r="44" spans="2:14" s="19" customFormat="1" ht="12.75" customHeight="1" x14ac:dyDescent="0.2">
      <c r="B44" s="323"/>
      <c r="C44" s="38"/>
      <c r="D44" s="36"/>
      <c r="E44" s="13" t="s">
        <v>156</v>
      </c>
      <c r="F44" s="68">
        <v>45.1</v>
      </c>
      <c r="G44" s="31"/>
      <c r="H44" s="384"/>
      <c r="J44" s="281"/>
      <c r="K44" s="274"/>
    </row>
    <row r="45" spans="2:14" s="19" customFormat="1" ht="12.75" customHeight="1" thickBot="1" x14ac:dyDescent="0.25">
      <c r="B45" s="388"/>
      <c r="C45" s="389"/>
      <c r="D45" s="326"/>
      <c r="E45" s="372" t="s">
        <v>157</v>
      </c>
      <c r="F45" s="327">
        <v>45.2</v>
      </c>
      <c r="G45" s="390"/>
      <c r="H45" s="391"/>
      <c r="J45" s="281"/>
      <c r="K45" s="274"/>
    </row>
    <row r="46" spans="2:14" ht="12.75" customHeight="1" x14ac:dyDescent="0.2">
      <c r="J46" s="282"/>
      <c r="K46" s="283"/>
    </row>
    <row r="47" spans="2:14" ht="12.75" customHeight="1" x14ac:dyDescent="0.2">
      <c r="B47" s="617" t="s">
        <v>158</v>
      </c>
      <c r="C47" s="617"/>
      <c r="D47" s="617"/>
      <c r="E47" s="617"/>
      <c r="F47" s="617"/>
      <c r="G47" s="617"/>
      <c r="H47" s="617"/>
      <c r="J47" s="282"/>
      <c r="K47" s="283"/>
    </row>
    <row r="48" spans="2:14" ht="6.75" customHeight="1" thickBot="1" x14ac:dyDescent="0.25">
      <c r="E48" s="2"/>
      <c r="G48" s="4"/>
      <c r="J48" s="282"/>
      <c r="K48" s="283"/>
    </row>
    <row r="49" spans="2:11" ht="12.75" customHeight="1" thickBot="1" x14ac:dyDescent="0.25">
      <c r="B49" s="358" t="s">
        <v>2</v>
      </c>
      <c r="C49" s="625" t="s">
        <v>24</v>
      </c>
      <c r="D49" s="625"/>
      <c r="E49" s="625"/>
      <c r="F49" s="359"/>
      <c r="G49" s="360">
        <v>2019</v>
      </c>
      <c r="H49" s="361">
        <v>2018</v>
      </c>
      <c r="J49" s="284"/>
      <c r="K49" s="283"/>
    </row>
    <row r="50" spans="2:11" ht="12.75" customHeight="1" thickBot="1" x14ac:dyDescent="0.25">
      <c r="B50" s="329" t="s">
        <v>104</v>
      </c>
      <c r="C50" s="352" t="s">
        <v>154</v>
      </c>
      <c r="D50" s="353"/>
      <c r="E50" s="354"/>
      <c r="F50" s="355">
        <v>46</v>
      </c>
      <c r="G50" s="356">
        <f>G42</f>
        <v>733476.95</v>
      </c>
      <c r="H50" s="357">
        <f>H42</f>
        <v>-96756</v>
      </c>
      <c r="J50" s="273" t="s">
        <v>144</v>
      </c>
      <c r="K50" s="283"/>
    </row>
    <row r="51" spans="2:11" ht="12.75" customHeight="1" x14ac:dyDescent="0.2">
      <c r="B51" s="362"/>
      <c r="C51" s="348" t="s">
        <v>159</v>
      </c>
      <c r="D51" s="349"/>
      <c r="E51" s="350"/>
      <c r="F51" s="351">
        <v>46.1</v>
      </c>
      <c r="G51" s="320">
        <f>G52+G53+G54+G55</f>
        <v>0</v>
      </c>
      <c r="H51" s="363">
        <f>H52+H53+H54+H55</f>
        <v>0</v>
      </c>
      <c r="J51" s="273" t="s">
        <v>144</v>
      </c>
      <c r="K51" s="283"/>
    </row>
    <row r="52" spans="2:11" ht="12.75" customHeight="1" x14ac:dyDescent="0.2">
      <c r="B52" s="364"/>
      <c r="C52" s="8" t="s">
        <v>160</v>
      </c>
      <c r="D52" s="7"/>
      <c r="E52" s="6"/>
      <c r="F52" s="65">
        <v>46.2</v>
      </c>
      <c r="G52" s="34"/>
      <c r="H52" s="365"/>
      <c r="J52" s="273" t="s">
        <v>144</v>
      </c>
      <c r="K52" s="283"/>
    </row>
    <row r="53" spans="2:11" ht="12.75" customHeight="1" x14ac:dyDescent="0.2">
      <c r="B53" s="364"/>
      <c r="C53" s="8" t="s">
        <v>161</v>
      </c>
      <c r="D53" s="7"/>
      <c r="E53" s="6"/>
      <c r="F53" s="65">
        <v>46.3</v>
      </c>
      <c r="G53" s="34"/>
      <c r="H53" s="365"/>
      <c r="J53" s="273" t="s">
        <v>144</v>
      </c>
      <c r="K53" s="283"/>
    </row>
    <row r="54" spans="2:11" ht="12.75" customHeight="1" x14ac:dyDescent="0.2">
      <c r="B54" s="364"/>
      <c r="C54" s="8" t="s">
        <v>162</v>
      </c>
      <c r="D54" s="7"/>
      <c r="E54" s="6"/>
      <c r="F54" s="65">
        <v>46.4</v>
      </c>
      <c r="G54" s="34"/>
      <c r="H54" s="365"/>
      <c r="J54" s="273" t="s">
        <v>144</v>
      </c>
      <c r="K54" s="283"/>
    </row>
    <row r="55" spans="2:11" ht="12.75" customHeight="1" thickBot="1" x14ac:dyDescent="0.25">
      <c r="B55" s="366"/>
      <c r="C55" s="344" t="s">
        <v>163</v>
      </c>
      <c r="D55" s="345"/>
      <c r="E55" s="346"/>
      <c r="F55" s="347">
        <v>46.5</v>
      </c>
      <c r="G55" s="319"/>
      <c r="H55" s="367"/>
      <c r="J55" s="273" t="s">
        <v>144</v>
      </c>
      <c r="K55" s="283"/>
    </row>
    <row r="56" spans="2:11" ht="12.75" customHeight="1" thickBot="1" x14ac:dyDescent="0.25">
      <c r="B56" s="329" t="s">
        <v>104</v>
      </c>
      <c r="C56" s="352" t="s">
        <v>164</v>
      </c>
      <c r="D56" s="353"/>
      <c r="E56" s="354"/>
      <c r="F56" s="355">
        <v>47</v>
      </c>
      <c r="G56" s="356">
        <f>G7+G8+G9+G10</f>
        <v>7922288</v>
      </c>
      <c r="H56" s="357">
        <f>H51+H7+H8+H9+H10</f>
        <v>0</v>
      </c>
      <c r="J56" s="273" t="s">
        <v>144</v>
      </c>
      <c r="K56" s="283"/>
    </row>
    <row r="57" spans="2:11" ht="12.75" customHeight="1" x14ac:dyDescent="0.2">
      <c r="B57" s="362" t="s">
        <v>104</v>
      </c>
      <c r="C57" s="348" t="s">
        <v>165</v>
      </c>
      <c r="D57" s="349"/>
      <c r="E57" s="350"/>
      <c r="F57" s="351">
        <v>48</v>
      </c>
      <c r="G57" s="320">
        <f>G56</f>
        <v>7922288</v>
      </c>
      <c r="H57" s="363">
        <f>H56</f>
        <v>0</v>
      </c>
      <c r="J57" s="273" t="s">
        <v>144</v>
      </c>
      <c r="K57" s="283"/>
    </row>
    <row r="58" spans="2:11" ht="12.75" customHeight="1" x14ac:dyDescent="0.2">
      <c r="B58" s="325" t="s">
        <v>104</v>
      </c>
      <c r="C58" s="8" t="s">
        <v>166</v>
      </c>
      <c r="D58" s="7"/>
      <c r="E58" s="6"/>
      <c r="F58" s="65">
        <v>49</v>
      </c>
      <c r="G58" s="34"/>
      <c r="H58" s="365"/>
      <c r="J58" s="273" t="s">
        <v>144</v>
      </c>
      <c r="K58" s="283"/>
    </row>
    <row r="59" spans="2:11" ht="12.75" customHeight="1" x14ac:dyDescent="0.2">
      <c r="B59" s="364"/>
      <c r="C59" s="8"/>
      <c r="D59" s="7"/>
      <c r="E59" s="13" t="s">
        <v>156</v>
      </c>
      <c r="F59" s="69">
        <v>49.1</v>
      </c>
      <c r="G59" s="9"/>
      <c r="H59" s="368"/>
      <c r="J59" s="284"/>
      <c r="K59" s="283"/>
    </row>
    <row r="60" spans="2:11" ht="12.75" customHeight="1" thickBot="1" x14ac:dyDescent="0.25">
      <c r="B60" s="369"/>
      <c r="C60" s="370"/>
      <c r="D60" s="371"/>
      <c r="E60" s="372" t="s">
        <v>157</v>
      </c>
      <c r="F60" s="373">
        <v>49.2</v>
      </c>
      <c r="G60" s="374"/>
      <c r="H60" s="375"/>
      <c r="J60" s="284"/>
      <c r="K60" s="283"/>
    </row>
    <row r="64" spans="2:11" hidden="1" x14ac:dyDescent="0.2">
      <c r="E64" s="4">
        <v>78556</v>
      </c>
      <c r="F64" s="428"/>
    </row>
  </sheetData>
  <mergeCells count="37">
    <mergeCell ref="C49:E49"/>
    <mergeCell ref="G29:G30"/>
    <mergeCell ref="H29:H30"/>
    <mergeCell ref="B29:B30"/>
    <mergeCell ref="D32:D33"/>
    <mergeCell ref="F29:F30"/>
    <mergeCell ref="F32:F33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</mergeCells>
  <phoneticPr fontId="0" type="noConversion"/>
  <printOptions horizontalCentered="1" verticalCentered="1"/>
  <pageMargins left="0" right="0" top="0" bottom="0" header="0.51181102362204722" footer="0.51181102362204722"/>
  <pageSetup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46"/>
  <sheetViews>
    <sheetView workbookViewId="0">
      <selection activeCell="B2" sqref="B2:F46"/>
    </sheetView>
  </sheetViews>
  <sheetFormatPr defaultRowHeight="12.75" x14ac:dyDescent="0.2"/>
  <cols>
    <col min="1" max="1" width="11.85546875" style="4" customWidth="1"/>
    <col min="2" max="3" width="3.7109375" style="2" customWidth="1"/>
    <col min="4" max="4" width="65.85546875" style="4" customWidth="1"/>
    <col min="5" max="5" width="12.28515625" style="21" customWidth="1"/>
    <col min="6" max="6" width="12.85546875" style="21" customWidth="1"/>
    <col min="7" max="7" width="1.42578125" style="4" customWidth="1"/>
    <col min="8" max="8" width="4.5703125" style="4" bestFit="1" customWidth="1"/>
    <col min="9" max="16384" width="9.140625" style="4"/>
  </cols>
  <sheetData>
    <row r="2" spans="2:8" ht="18" x14ac:dyDescent="0.2">
      <c r="B2" s="632" t="s">
        <v>167</v>
      </c>
      <c r="C2" s="632"/>
      <c r="D2" s="632"/>
      <c r="E2" s="632"/>
    </row>
    <row r="3" spans="2:8" ht="18.75" x14ac:dyDescent="0.2">
      <c r="B3" s="633" t="s">
        <v>193</v>
      </c>
      <c r="C3" s="633"/>
      <c r="D3" s="633"/>
      <c r="E3" s="633"/>
    </row>
    <row r="5" spans="2:8" s="19" customFormat="1" ht="15" x14ac:dyDescent="0.2">
      <c r="B5" s="229"/>
      <c r="C5" s="230"/>
      <c r="D5" s="231"/>
      <c r="E5" s="223">
        <v>2019</v>
      </c>
      <c r="F5" s="223">
        <v>2018</v>
      </c>
      <c r="H5" s="210"/>
    </row>
    <row r="6" spans="2:8" s="19" customFormat="1" ht="15.75" customHeight="1" x14ac:dyDescent="0.2">
      <c r="B6" s="235" t="s">
        <v>104</v>
      </c>
      <c r="C6" s="230" t="s">
        <v>168</v>
      </c>
      <c r="D6" s="232"/>
      <c r="E6" s="226"/>
      <c r="F6" s="438">
        <v>0</v>
      </c>
      <c r="H6" s="210"/>
    </row>
    <row r="7" spans="2:8" s="19" customFormat="1" ht="15.75" customHeight="1" x14ac:dyDescent="0.2">
      <c r="B7" s="32"/>
      <c r="C7" s="30"/>
      <c r="D7" s="10" t="s">
        <v>194</v>
      </c>
      <c r="E7" s="33">
        <f>PASH!G50</f>
        <v>733476.95</v>
      </c>
      <c r="F7" s="33">
        <v>-96756</v>
      </c>
      <c r="H7" s="209" t="s">
        <v>144</v>
      </c>
    </row>
    <row r="8" spans="2:8" s="19" customFormat="1" ht="15.75" customHeight="1" x14ac:dyDescent="0.2">
      <c r="B8" s="32"/>
      <c r="C8" s="30"/>
      <c r="D8" s="10" t="s">
        <v>195</v>
      </c>
      <c r="E8" s="33"/>
      <c r="F8" s="33"/>
      <c r="H8" s="209"/>
    </row>
    <row r="9" spans="2:8" s="19" customFormat="1" ht="15.75" customHeight="1" x14ac:dyDescent="0.2">
      <c r="B9" s="32"/>
      <c r="C9" s="30"/>
      <c r="D9" s="10" t="s">
        <v>196</v>
      </c>
      <c r="E9" s="33"/>
      <c r="F9" s="33"/>
      <c r="H9" s="209" t="s">
        <v>144</v>
      </c>
    </row>
    <row r="10" spans="2:8" s="19" customFormat="1" ht="15.75" customHeight="1" x14ac:dyDescent="0.2">
      <c r="B10" s="32"/>
      <c r="C10" s="30"/>
      <c r="D10" s="10" t="s">
        <v>197</v>
      </c>
      <c r="E10" s="33"/>
      <c r="F10" s="33"/>
      <c r="H10" s="209" t="s">
        <v>144</v>
      </c>
    </row>
    <row r="11" spans="2:8" s="19" customFormat="1" ht="15.75" customHeight="1" x14ac:dyDescent="0.2">
      <c r="B11" s="32"/>
      <c r="C11" s="30"/>
      <c r="D11" s="10" t="s">
        <v>134</v>
      </c>
      <c r="E11" s="33">
        <f>PASH!G20</f>
        <v>252262</v>
      </c>
      <c r="F11" s="33">
        <f>PASH!H20</f>
        <v>0</v>
      </c>
      <c r="H11" s="209" t="s">
        <v>144</v>
      </c>
    </row>
    <row r="12" spans="2:8" s="19" customFormat="1" ht="15.75" customHeight="1" x14ac:dyDescent="0.2">
      <c r="B12" s="32"/>
      <c r="C12" s="30"/>
      <c r="D12" s="10" t="s">
        <v>133</v>
      </c>
      <c r="E12" s="33"/>
      <c r="F12" s="33"/>
      <c r="H12" s="209" t="s">
        <v>144</v>
      </c>
    </row>
    <row r="13" spans="2:8" s="19" customFormat="1" ht="15.75" customHeight="1" x14ac:dyDescent="0.2">
      <c r="B13" s="32"/>
      <c r="C13" s="30"/>
      <c r="D13" s="10" t="s">
        <v>198</v>
      </c>
      <c r="E13" s="33"/>
      <c r="F13" s="33"/>
      <c r="H13" s="33"/>
    </row>
    <row r="14" spans="2:8" s="19" customFormat="1" ht="15.75" customHeight="1" x14ac:dyDescent="0.2">
      <c r="B14" s="32"/>
      <c r="C14" s="30"/>
      <c r="D14" s="10" t="s">
        <v>199</v>
      </c>
      <c r="E14" s="207"/>
      <c r="F14" s="207"/>
      <c r="H14" s="207" t="s">
        <v>143</v>
      </c>
    </row>
    <row r="15" spans="2:8" s="19" customFormat="1" ht="15.75" customHeight="1" x14ac:dyDescent="0.2">
      <c r="B15" s="32"/>
      <c r="C15" s="30"/>
      <c r="D15" s="10" t="s">
        <v>200</v>
      </c>
      <c r="E15" s="33"/>
      <c r="F15" s="33">
        <v>100000</v>
      </c>
      <c r="H15" s="207"/>
    </row>
    <row r="16" spans="2:8" s="19" customFormat="1" ht="15.75" customHeight="1" x14ac:dyDescent="0.2">
      <c r="B16" s="32"/>
      <c r="C16" s="30"/>
      <c r="D16" s="10" t="s">
        <v>201</v>
      </c>
      <c r="E16" s="207">
        <f>Aktivet!H13-Aktivet!G13</f>
        <v>-552906</v>
      </c>
      <c r="F16" s="207">
        <v>-447400</v>
      </c>
      <c r="H16" s="207" t="s">
        <v>143</v>
      </c>
    </row>
    <row r="17" spans="2:8" s="19" customFormat="1" ht="15.75" customHeight="1" x14ac:dyDescent="0.2">
      <c r="B17" s="32"/>
      <c r="C17" s="30"/>
      <c r="D17" s="10" t="s">
        <v>202</v>
      </c>
      <c r="E17" s="207">
        <f>Aktivet!H20-Aktivet!G20</f>
        <v>0</v>
      </c>
      <c r="F17" s="207">
        <v>0</v>
      </c>
      <c r="H17" s="207" t="s">
        <v>143</v>
      </c>
    </row>
    <row r="18" spans="2:8" s="19" customFormat="1" ht="15.75" customHeight="1" x14ac:dyDescent="0.2">
      <c r="B18" s="32"/>
      <c r="C18" s="30"/>
      <c r="D18" s="10" t="s">
        <v>203</v>
      </c>
      <c r="E18" s="33">
        <f>Pasivet!G22-Pasivet!H22</f>
        <v>1455221.0499999998</v>
      </c>
      <c r="F18" s="33">
        <v>2181156</v>
      </c>
      <c r="H18" s="209" t="s">
        <v>144</v>
      </c>
    </row>
    <row r="19" spans="2:8" s="19" customFormat="1" ht="15.75" customHeight="1" x14ac:dyDescent="0.2">
      <c r="B19" s="32"/>
      <c r="C19" s="30"/>
      <c r="D19" s="10" t="s">
        <v>204</v>
      </c>
      <c r="E19" s="33"/>
      <c r="F19" s="33"/>
      <c r="H19" s="209" t="s">
        <v>144</v>
      </c>
    </row>
    <row r="20" spans="2:8" s="19" customFormat="1" ht="15.75" customHeight="1" x14ac:dyDescent="0.2">
      <c r="B20" s="228"/>
      <c r="C20" s="230" t="s">
        <v>170</v>
      </c>
      <c r="D20" s="232"/>
      <c r="E20" s="233">
        <f>E7+E8+E9+E10+E11+E12+E13+E14+E15+E16+E17+E18+E19</f>
        <v>1888053.9999999998</v>
      </c>
      <c r="F20" s="233">
        <f>F7+F8+F9+F10+F11+F12+F13+F14+F15+F16+F17+F18+F19</f>
        <v>1737000</v>
      </c>
      <c r="H20" s="34" t="s">
        <v>144</v>
      </c>
    </row>
    <row r="21" spans="2:8" s="19" customFormat="1" ht="15.75" customHeight="1" x14ac:dyDescent="0.2">
      <c r="B21" s="235" t="s">
        <v>104</v>
      </c>
      <c r="C21" s="230" t="s">
        <v>171</v>
      </c>
      <c r="D21" s="232"/>
      <c r="E21" s="226"/>
      <c r="F21" s="438">
        <f>F29</f>
        <v>-1737000</v>
      </c>
      <c r="H21" s="31"/>
    </row>
    <row r="22" spans="2:8" s="19" customFormat="1" ht="15.75" customHeight="1" x14ac:dyDescent="0.2">
      <c r="B22" s="32"/>
      <c r="C22" s="30"/>
      <c r="D22" s="10" t="s">
        <v>172</v>
      </c>
      <c r="E22" s="207"/>
      <c r="F22" s="207"/>
      <c r="H22" s="207" t="s">
        <v>143</v>
      </c>
    </row>
    <row r="23" spans="2:8" s="19" customFormat="1" ht="15.75" customHeight="1" x14ac:dyDescent="0.2">
      <c r="B23" s="32"/>
      <c r="C23" s="30"/>
      <c r="D23" s="10" t="s">
        <v>173</v>
      </c>
      <c r="E23" s="33"/>
      <c r="F23" s="33"/>
      <c r="H23" s="209" t="s">
        <v>144</v>
      </c>
    </row>
    <row r="24" spans="2:8" s="19" customFormat="1" ht="15.75" customHeight="1" x14ac:dyDescent="0.2">
      <c r="B24" s="32"/>
      <c r="C24" s="30"/>
      <c r="D24" s="10" t="s">
        <v>174</v>
      </c>
      <c r="E24" s="207">
        <v>-1866739</v>
      </c>
      <c r="F24" s="207">
        <v>-1737000</v>
      </c>
      <c r="H24" s="207" t="s">
        <v>143</v>
      </c>
    </row>
    <row r="25" spans="2:8" s="19" customFormat="1" ht="15.75" customHeight="1" x14ac:dyDescent="0.2">
      <c r="B25" s="32"/>
      <c r="C25" s="30"/>
      <c r="D25" s="10" t="s">
        <v>175</v>
      </c>
      <c r="E25" s="33"/>
      <c r="F25" s="33"/>
      <c r="H25" s="209" t="s">
        <v>144</v>
      </c>
    </row>
    <row r="26" spans="2:8" s="19" customFormat="1" ht="15.75" customHeight="1" x14ac:dyDescent="0.2">
      <c r="B26" s="32"/>
      <c r="C26" s="30"/>
      <c r="D26" s="10" t="s">
        <v>176</v>
      </c>
      <c r="E26" s="207">
        <f>Aktivet!H50-Aktivet!G50</f>
        <v>0</v>
      </c>
      <c r="F26" s="207"/>
      <c r="H26" s="207" t="s">
        <v>143</v>
      </c>
    </row>
    <row r="27" spans="2:8" s="19" customFormat="1" ht="15.75" customHeight="1" x14ac:dyDescent="0.2">
      <c r="B27" s="32"/>
      <c r="C27" s="30"/>
      <c r="D27" s="10" t="s">
        <v>177</v>
      </c>
      <c r="E27" s="33"/>
      <c r="F27" s="33"/>
      <c r="H27" s="209" t="s">
        <v>144</v>
      </c>
    </row>
    <row r="28" spans="2:8" s="19" customFormat="1" ht="15.75" customHeight="1" x14ac:dyDescent="0.2">
      <c r="B28" s="32"/>
      <c r="C28" s="30"/>
      <c r="D28" s="10" t="s">
        <v>178</v>
      </c>
      <c r="E28" s="33"/>
      <c r="F28" s="33"/>
      <c r="H28" s="209" t="s">
        <v>144</v>
      </c>
    </row>
    <row r="29" spans="2:8" s="19" customFormat="1" ht="15.75" customHeight="1" x14ac:dyDescent="0.2">
      <c r="B29" s="228"/>
      <c r="C29" s="230" t="s">
        <v>179</v>
      </c>
      <c r="D29" s="232"/>
      <c r="E29" s="234">
        <f>E22+E23+E24+E25+E26+E27+E28</f>
        <v>-1866739</v>
      </c>
      <c r="F29" s="234">
        <f>F22+F23+F24+F25+F26+F27+F28</f>
        <v>-1737000</v>
      </c>
      <c r="H29" s="208" t="s">
        <v>143</v>
      </c>
    </row>
    <row r="30" spans="2:8" s="19" customFormat="1" ht="15.75" customHeight="1" x14ac:dyDescent="0.2">
      <c r="B30" s="235" t="s">
        <v>104</v>
      </c>
      <c r="C30" s="230" t="s">
        <v>180</v>
      </c>
      <c r="D30" s="232"/>
      <c r="E30" s="226"/>
      <c r="F30" s="438">
        <f>F41</f>
        <v>0</v>
      </c>
      <c r="H30" s="31"/>
    </row>
    <row r="31" spans="2:8" s="19" customFormat="1" ht="15.75" customHeight="1" x14ac:dyDescent="0.2">
      <c r="B31" s="32"/>
      <c r="C31" s="30"/>
      <c r="D31" s="10" t="s">
        <v>181</v>
      </c>
      <c r="E31" s="33"/>
      <c r="F31" s="33"/>
      <c r="H31" s="209" t="s">
        <v>144</v>
      </c>
    </row>
    <row r="32" spans="2:8" s="19" customFormat="1" ht="15.75" customHeight="1" x14ac:dyDescent="0.2">
      <c r="B32" s="32"/>
      <c r="C32" s="30"/>
      <c r="D32" s="10" t="s">
        <v>182</v>
      </c>
      <c r="E32" s="33"/>
      <c r="F32" s="33"/>
      <c r="H32" s="209" t="s">
        <v>144</v>
      </c>
    </row>
    <row r="33" spans="2:8" s="19" customFormat="1" ht="15.75" customHeight="1" x14ac:dyDescent="0.2">
      <c r="B33" s="32"/>
      <c r="C33" s="30"/>
      <c r="D33" s="10" t="s">
        <v>183</v>
      </c>
      <c r="E33" s="33"/>
      <c r="F33" s="33"/>
      <c r="H33" s="209" t="s">
        <v>144</v>
      </c>
    </row>
    <row r="34" spans="2:8" s="19" customFormat="1" ht="15.75" customHeight="1" x14ac:dyDescent="0.2">
      <c r="B34" s="32"/>
      <c r="C34" s="30"/>
      <c r="D34" s="10" t="s">
        <v>184</v>
      </c>
      <c r="E34" s="207"/>
      <c r="F34" s="207"/>
      <c r="H34" s="207" t="s">
        <v>143</v>
      </c>
    </row>
    <row r="35" spans="2:8" s="19" customFormat="1" ht="15.75" customHeight="1" x14ac:dyDescent="0.2">
      <c r="B35" s="32"/>
      <c r="C35" s="30"/>
      <c r="D35" s="10" t="s">
        <v>185</v>
      </c>
      <c r="E35" s="207"/>
      <c r="F35" s="207"/>
      <c r="H35" s="207" t="s">
        <v>143</v>
      </c>
    </row>
    <row r="36" spans="2:8" s="19" customFormat="1" ht="15.75" customHeight="1" x14ac:dyDescent="0.2">
      <c r="B36" s="32"/>
      <c r="C36" s="30"/>
      <c r="D36" s="10" t="s">
        <v>186</v>
      </c>
      <c r="E36" s="207"/>
      <c r="F36" s="207"/>
      <c r="H36" s="207" t="s">
        <v>143</v>
      </c>
    </row>
    <row r="37" spans="2:8" s="19" customFormat="1" ht="15.75" customHeight="1" x14ac:dyDescent="0.2">
      <c r="B37" s="32"/>
      <c r="C37" s="30"/>
      <c r="D37" s="10" t="s">
        <v>187</v>
      </c>
      <c r="E37" s="207"/>
      <c r="F37" s="207"/>
      <c r="H37" s="207" t="s">
        <v>143</v>
      </c>
    </row>
    <row r="38" spans="2:8" s="19" customFormat="1" ht="15.75" customHeight="1" x14ac:dyDescent="0.2">
      <c r="B38" s="32"/>
      <c r="C38" s="30"/>
      <c r="D38" s="10" t="s">
        <v>188</v>
      </c>
      <c r="E38" s="207"/>
      <c r="F38" s="207"/>
      <c r="H38" s="207" t="s">
        <v>143</v>
      </c>
    </row>
    <row r="39" spans="2:8" s="19" customFormat="1" ht="15.75" customHeight="1" x14ac:dyDescent="0.2">
      <c r="B39" s="32"/>
      <c r="C39" s="30"/>
      <c r="D39" s="10" t="s">
        <v>169</v>
      </c>
      <c r="E39" s="207"/>
      <c r="F39" s="207"/>
      <c r="H39" s="207" t="s">
        <v>143</v>
      </c>
    </row>
    <row r="40" spans="2:8" s="19" customFormat="1" ht="15.75" customHeight="1" x14ac:dyDescent="0.2">
      <c r="B40" s="32"/>
      <c r="C40" s="30"/>
      <c r="D40" s="10" t="s">
        <v>592</v>
      </c>
      <c r="E40" s="207"/>
      <c r="F40" s="207"/>
      <c r="H40" s="207" t="s">
        <v>143</v>
      </c>
    </row>
    <row r="41" spans="2:8" s="19" customFormat="1" ht="15.75" customHeight="1" x14ac:dyDescent="0.2">
      <c r="B41" s="228"/>
      <c r="C41" s="230" t="s">
        <v>190</v>
      </c>
      <c r="D41" s="232"/>
      <c r="E41" s="234">
        <f>E31+E32+E33+E34+E35+E36+E37+E38+E39+E40</f>
        <v>0</v>
      </c>
      <c r="F41" s="234">
        <f>F31+F32+F33+F34+F35+F36+F37+F38+F39+F40</f>
        <v>0</v>
      </c>
      <c r="H41" s="208" t="s">
        <v>143</v>
      </c>
    </row>
    <row r="42" spans="2:8" s="19" customFormat="1" ht="15.75" customHeight="1" x14ac:dyDescent="0.2">
      <c r="B42" s="32"/>
      <c r="C42" s="30"/>
      <c r="D42" s="10"/>
      <c r="E42" s="31"/>
      <c r="F42" s="31"/>
      <c r="H42" s="31"/>
    </row>
    <row r="43" spans="2:8" s="19" customFormat="1" ht="15.75" customHeight="1" x14ac:dyDescent="0.2">
      <c r="B43" s="228"/>
      <c r="C43" s="230" t="s">
        <v>191</v>
      </c>
      <c r="D43" s="232"/>
      <c r="E43" s="233">
        <f>E20+E29+E41</f>
        <v>21314.999999999767</v>
      </c>
      <c r="F43" s="233">
        <f>F41+F21+F20</f>
        <v>0</v>
      </c>
      <c r="H43" s="209" t="s">
        <v>144</v>
      </c>
    </row>
    <row r="44" spans="2:8" s="19" customFormat="1" ht="15.75" customHeight="1" x14ac:dyDescent="0.2">
      <c r="B44" s="32"/>
      <c r="C44" s="30" t="s">
        <v>601</v>
      </c>
      <c r="D44" s="10"/>
      <c r="E44" s="33">
        <f>F46</f>
        <v>0</v>
      </c>
      <c r="F44" s="33"/>
      <c r="H44" s="209" t="s">
        <v>144</v>
      </c>
    </row>
    <row r="45" spans="2:8" s="19" customFormat="1" ht="15.75" customHeight="1" x14ac:dyDescent="0.2">
      <c r="B45" s="32"/>
      <c r="C45" s="30"/>
      <c r="D45" s="10" t="s">
        <v>192</v>
      </c>
      <c r="E45" s="33"/>
      <c r="F45" s="33"/>
      <c r="H45" s="209" t="s">
        <v>144</v>
      </c>
    </row>
    <row r="46" spans="2:8" s="19" customFormat="1" ht="15.75" customHeight="1" x14ac:dyDescent="0.2">
      <c r="B46" s="228"/>
      <c r="C46" s="230" t="s">
        <v>616</v>
      </c>
      <c r="D46" s="232"/>
      <c r="E46" s="233">
        <f>SUM(E43:E45)</f>
        <v>21314.999999999767</v>
      </c>
      <c r="F46" s="233">
        <f>F43+F44</f>
        <v>0</v>
      </c>
      <c r="H46" s="209" t="s">
        <v>144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29"/>
  <sheetViews>
    <sheetView topLeftCell="A7" workbookViewId="0">
      <selection activeCell="B1" sqref="B1:N27"/>
    </sheetView>
  </sheetViews>
  <sheetFormatPr defaultRowHeight="15.75" x14ac:dyDescent="0.25"/>
  <cols>
    <col min="1" max="1" width="16.140625" style="25" customWidth="1"/>
    <col min="2" max="2" width="4" style="25" customWidth="1"/>
    <col min="3" max="3" width="41.85546875" style="26" customWidth="1"/>
    <col min="4" max="4" width="10.85546875" style="26" customWidth="1"/>
    <col min="5" max="6" width="5.7109375" style="26" customWidth="1"/>
    <col min="7" max="7" width="7" style="26" customWidth="1"/>
    <col min="8" max="8" width="11.28515625" style="26" customWidth="1"/>
    <col min="9" max="9" width="5.7109375" style="26" customWidth="1"/>
    <col min="10" max="10" width="10.28515625" style="26" customWidth="1"/>
    <col min="11" max="11" width="8.42578125" style="26" customWidth="1"/>
    <col min="12" max="13" width="5.7109375" style="26" customWidth="1"/>
    <col min="14" max="14" width="12.28515625" style="26" customWidth="1"/>
    <col min="15" max="15" width="2.42578125" style="25" customWidth="1"/>
    <col min="16" max="16" width="10.140625" style="25" bestFit="1" customWidth="1"/>
    <col min="17" max="16384" width="9.140625" style="25"/>
  </cols>
  <sheetData>
    <row r="1" spans="2:17" ht="18.75" x14ac:dyDescent="0.3">
      <c r="C1" s="634" t="s">
        <v>219</v>
      </c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</row>
    <row r="2" spans="2:17" ht="9.75" customHeight="1" x14ac:dyDescent="0.25"/>
    <row r="3" spans="2:17" ht="154.5" customHeight="1" x14ac:dyDescent="0.25">
      <c r="B3" s="564"/>
      <c r="C3" s="565"/>
      <c r="D3" s="566" t="s">
        <v>218</v>
      </c>
      <c r="E3" s="567" t="s">
        <v>112</v>
      </c>
      <c r="F3" s="567" t="s">
        <v>217</v>
      </c>
      <c r="G3" s="567" t="s">
        <v>216</v>
      </c>
      <c r="H3" s="567" t="s">
        <v>215</v>
      </c>
      <c r="I3" s="567" t="s">
        <v>114</v>
      </c>
      <c r="J3" s="567" t="s">
        <v>214</v>
      </c>
      <c r="K3" s="567" t="s">
        <v>194</v>
      </c>
      <c r="L3" s="567" t="s">
        <v>28</v>
      </c>
      <c r="M3" s="567" t="s">
        <v>213</v>
      </c>
      <c r="N3" s="567" t="s">
        <v>28</v>
      </c>
    </row>
    <row r="4" spans="2:17" ht="32.25" customHeight="1" x14ac:dyDescent="0.25">
      <c r="B4" s="248" t="s">
        <v>104</v>
      </c>
      <c r="C4" s="249" t="s">
        <v>617</v>
      </c>
      <c r="D4" s="418">
        <f>Pasivet!H41</f>
        <v>100000</v>
      </c>
      <c r="E4" s="418">
        <v>0</v>
      </c>
      <c r="F4" s="418"/>
      <c r="G4" s="418">
        <v>0</v>
      </c>
      <c r="H4" s="418"/>
      <c r="I4" s="418"/>
      <c r="J4" s="418"/>
      <c r="K4" s="418"/>
      <c r="L4" s="418"/>
      <c r="M4" s="418"/>
      <c r="N4" s="418">
        <f>SUM(D4:M4)</f>
        <v>100000</v>
      </c>
    </row>
    <row r="5" spans="2:17" x14ac:dyDescent="0.25">
      <c r="B5" s="27"/>
      <c r="C5" s="29" t="s">
        <v>212</v>
      </c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20">
        <f t="shared" ref="N5:N27" si="0">SUM(D5:M5)</f>
        <v>0</v>
      </c>
    </row>
    <row r="6" spans="2:17" ht="31.5" x14ac:dyDescent="0.25">
      <c r="B6" s="248" t="s">
        <v>104</v>
      </c>
      <c r="C6" s="249" t="s">
        <v>602</v>
      </c>
      <c r="D6" s="418">
        <f>SUM(D4:D5)</f>
        <v>100000</v>
      </c>
      <c r="E6" s="418">
        <f t="shared" ref="E6:M6" si="1">SUM(E4:E5)</f>
        <v>0</v>
      </c>
      <c r="F6" s="418">
        <f t="shared" si="1"/>
        <v>0</v>
      </c>
      <c r="G6" s="418">
        <f t="shared" si="1"/>
        <v>0</v>
      </c>
      <c r="H6" s="418">
        <f t="shared" si="1"/>
        <v>0</v>
      </c>
      <c r="I6" s="418">
        <f t="shared" si="1"/>
        <v>0</v>
      </c>
      <c r="J6" s="418">
        <f t="shared" si="1"/>
        <v>0</v>
      </c>
      <c r="K6" s="418">
        <f t="shared" si="1"/>
        <v>0</v>
      </c>
      <c r="L6" s="418">
        <f t="shared" si="1"/>
        <v>0</v>
      </c>
      <c r="M6" s="418">
        <f t="shared" si="1"/>
        <v>0</v>
      </c>
      <c r="N6" s="418">
        <f t="shared" si="0"/>
        <v>100000</v>
      </c>
    </row>
    <row r="7" spans="2:17" ht="31.5" x14ac:dyDescent="0.25">
      <c r="B7" s="27"/>
      <c r="C7" s="28" t="s">
        <v>208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20">
        <f t="shared" si="0"/>
        <v>0</v>
      </c>
    </row>
    <row r="8" spans="2:17" x14ac:dyDescent="0.25">
      <c r="B8" s="27"/>
      <c r="C8" s="29" t="s">
        <v>210</v>
      </c>
      <c r="D8" s="419"/>
      <c r="E8" s="419"/>
      <c r="F8" s="419"/>
      <c r="G8" s="419"/>
      <c r="H8" s="419"/>
      <c r="I8" s="419"/>
      <c r="J8" s="419"/>
      <c r="K8" s="419">
        <f>Pasivet!H49</f>
        <v>-96756</v>
      </c>
      <c r="L8" s="419"/>
      <c r="M8" s="419"/>
      <c r="N8" s="420">
        <f t="shared" si="0"/>
        <v>-96756</v>
      </c>
    </row>
    <row r="9" spans="2:17" x14ac:dyDescent="0.25">
      <c r="B9" s="27"/>
      <c r="C9" s="28" t="s">
        <v>209</v>
      </c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20">
        <f t="shared" si="0"/>
        <v>0</v>
      </c>
    </row>
    <row r="10" spans="2:17" ht="31.5" x14ac:dyDescent="0.25">
      <c r="B10" s="27"/>
      <c r="C10" s="28" t="s">
        <v>211</v>
      </c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>
        <f t="shared" si="0"/>
        <v>0</v>
      </c>
    </row>
    <row r="11" spans="2:17" ht="31.5" x14ac:dyDescent="0.25">
      <c r="B11" s="27"/>
      <c r="C11" s="28" t="s">
        <v>207</v>
      </c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20">
        <f t="shared" si="0"/>
        <v>0</v>
      </c>
    </row>
    <row r="12" spans="2:17" ht="18.75" customHeight="1" x14ac:dyDescent="0.25">
      <c r="B12" s="27"/>
      <c r="C12" s="29" t="s">
        <v>206</v>
      </c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20">
        <f t="shared" si="0"/>
        <v>0</v>
      </c>
    </row>
    <row r="13" spans="2:17" x14ac:dyDescent="0.25">
      <c r="B13" s="27"/>
      <c r="C13" s="29" t="s">
        <v>189</v>
      </c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20">
        <f t="shared" si="0"/>
        <v>0</v>
      </c>
    </row>
    <row r="14" spans="2:17" ht="31.5" x14ac:dyDescent="0.25">
      <c r="B14" s="27"/>
      <c r="C14" s="28" t="s">
        <v>205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>
        <f t="shared" si="0"/>
        <v>0</v>
      </c>
    </row>
    <row r="15" spans="2:17" x14ac:dyDescent="0.25">
      <c r="B15" s="27"/>
      <c r="C15" s="28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>
        <f t="shared" si="0"/>
        <v>0</v>
      </c>
    </row>
    <row r="16" spans="2:17" ht="31.5" x14ac:dyDescent="0.25">
      <c r="B16" s="248" t="s">
        <v>104</v>
      </c>
      <c r="C16" s="249" t="s">
        <v>618</v>
      </c>
      <c r="D16" s="418">
        <f>SUM(D6:D15)</f>
        <v>100000</v>
      </c>
      <c r="E16" s="418">
        <f t="shared" ref="E16:M16" si="2">SUM(E6:E15)</f>
        <v>0</v>
      </c>
      <c r="F16" s="418">
        <f t="shared" si="2"/>
        <v>0</v>
      </c>
      <c r="G16" s="418">
        <f t="shared" si="2"/>
        <v>0</v>
      </c>
      <c r="H16" s="418">
        <f t="shared" si="2"/>
        <v>0</v>
      </c>
      <c r="I16" s="418">
        <f t="shared" si="2"/>
        <v>0</v>
      </c>
      <c r="J16" s="418">
        <f t="shared" si="2"/>
        <v>0</v>
      </c>
      <c r="K16" s="418">
        <f t="shared" si="2"/>
        <v>-96756</v>
      </c>
      <c r="L16" s="418">
        <f t="shared" si="2"/>
        <v>0</v>
      </c>
      <c r="M16" s="418">
        <f t="shared" si="2"/>
        <v>0</v>
      </c>
      <c r="N16" s="418">
        <f t="shared" si="0"/>
        <v>3244</v>
      </c>
      <c r="P16" s="442"/>
      <c r="Q16" s="442"/>
    </row>
    <row r="17" spans="2:14" x14ac:dyDescent="0.25">
      <c r="B17" s="27"/>
      <c r="C17" s="2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20">
        <f t="shared" si="0"/>
        <v>0</v>
      </c>
    </row>
    <row r="18" spans="2:14" ht="31.5" x14ac:dyDescent="0.25">
      <c r="B18" s="248" t="s">
        <v>104</v>
      </c>
      <c r="C18" s="249" t="s">
        <v>619</v>
      </c>
      <c r="D18" s="418">
        <v>100000</v>
      </c>
      <c r="E18" s="418">
        <f t="shared" ref="E18:M18" si="3">SUM(E16:E17)</f>
        <v>0</v>
      </c>
      <c r="F18" s="418">
        <f t="shared" si="3"/>
        <v>0</v>
      </c>
      <c r="G18" s="418">
        <f t="shared" si="3"/>
        <v>0</v>
      </c>
      <c r="H18" s="418">
        <f t="shared" si="3"/>
        <v>0</v>
      </c>
      <c r="I18" s="418">
        <f t="shared" si="3"/>
        <v>0</v>
      </c>
      <c r="J18" s="418">
        <f t="shared" si="3"/>
        <v>0</v>
      </c>
      <c r="K18" s="418">
        <f t="shared" si="3"/>
        <v>-96756</v>
      </c>
      <c r="L18" s="418">
        <f t="shared" si="3"/>
        <v>0</v>
      </c>
      <c r="M18" s="418">
        <f t="shared" si="3"/>
        <v>0</v>
      </c>
      <c r="N18" s="418">
        <f t="shared" si="0"/>
        <v>3244</v>
      </c>
    </row>
    <row r="19" spans="2:14" ht="31.5" x14ac:dyDescent="0.25">
      <c r="B19" s="27"/>
      <c r="C19" s="28" t="s">
        <v>211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20">
        <f t="shared" si="0"/>
        <v>0</v>
      </c>
    </row>
    <row r="20" spans="2:14" x14ac:dyDescent="0.25">
      <c r="B20" s="27"/>
      <c r="C20" s="29" t="s">
        <v>210</v>
      </c>
      <c r="D20" s="419"/>
      <c r="E20" s="419"/>
      <c r="F20" s="419"/>
      <c r="G20" s="419"/>
      <c r="H20" s="419"/>
      <c r="I20" s="419"/>
      <c r="J20" s="419"/>
      <c r="K20" s="419">
        <f>Pasivet!G49</f>
        <v>733476.95</v>
      </c>
      <c r="L20" s="419"/>
      <c r="M20" s="419"/>
      <c r="N20" s="420">
        <f t="shared" si="0"/>
        <v>733476.95</v>
      </c>
    </row>
    <row r="21" spans="2:14" x14ac:dyDescent="0.25">
      <c r="B21" s="27"/>
      <c r="C21" s="28" t="s">
        <v>209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20">
        <f t="shared" si="0"/>
        <v>0</v>
      </c>
    </row>
    <row r="22" spans="2:14" ht="31.5" x14ac:dyDescent="0.25">
      <c r="B22" s="27"/>
      <c r="C22" s="28" t="s">
        <v>208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>
        <f t="shared" si="0"/>
        <v>0</v>
      </c>
    </row>
    <row r="23" spans="2:14" ht="31.5" x14ac:dyDescent="0.25">
      <c r="B23" s="27"/>
      <c r="C23" s="28" t="s">
        <v>207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20">
        <f t="shared" si="0"/>
        <v>0</v>
      </c>
    </row>
    <row r="24" spans="2:14" x14ac:dyDescent="0.25">
      <c r="B24" s="27"/>
      <c r="C24" s="29" t="s">
        <v>206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20">
        <f t="shared" si="0"/>
        <v>0</v>
      </c>
    </row>
    <row r="25" spans="2:14" x14ac:dyDescent="0.25">
      <c r="B25" s="27"/>
      <c r="C25" s="29" t="s">
        <v>189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20">
        <f t="shared" si="0"/>
        <v>0</v>
      </c>
    </row>
    <row r="26" spans="2:14" ht="31.5" x14ac:dyDescent="0.25">
      <c r="B26" s="27"/>
      <c r="C26" s="28" t="s">
        <v>205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>
        <f t="shared" si="0"/>
        <v>0</v>
      </c>
    </row>
    <row r="27" spans="2:14" ht="18.75" x14ac:dyDescent="0.25">
      <c r="B27" s="248" t="s">
        <v>104</v>
      </c>
      <c r="C27" s="249" t="s">
        <v>620</v>
      </c>
      <c r="D27" s="418">
        <f>SUM(D18:D26)</f>
        <v>100000</v>
      </c>
      <c r="E27" s="418">
        <f t="shared" ref="E27:M27" si="4">SUM(E18:E26)</f>
        <v>0</v>
      </c>
      <c r="F27" s="418">
        <f t="shared" si="4"/>
        <v>0</v>
      </c>
      <c r="G27" s="418">
        <f t="shared" si="4"/>
        <v>0</v>
      </c>
      <c r="H27" s="418">
        <f t="shared" si="4"/>
        <v>0</v>
      </c>
      <c r="I27" s="418">
        <f t="shared" si="4"/>
        <v>0</v>
      </c>
      <c r="J27" s="418">
        <f t="shared" si="4"/>
        <v>0</v>
      </c>
      <c r="K27" s="418">
        <f t="shared" si="4"/>
        <v>636720.94999999995</v>
      </c>
      <c r="L27" s="418">
        <f t="shared" si="4"/>
        <v>0</v>
      </c>
      <c r="M27" s="418">
        <f t="shared" si="4"/>
        <v>0</v>
      </c>
      <c r="N27" s="418">
        <f t="shared" si="0"/>
        <v>736720.95</v>
      </c>
    </row>
    <row r="29" spans="2:14" x14ac:dyDescent="0.25">
      <c r="N29" s="443"/>
    </row>
  </sheetData>
  <mergeCells count="1">
    <mergeCell ref="C1:N1"/>
  </mergeCells>
  <printOptions horizontalCentered="1"/>
  <pageMargins left="0" right="0" top="0.19685039370078741" bottom="0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5"/>
  <sheetViews>
    <sheetView topLeftCell="A305" zoomScaleNormal="100" workbookViewId="0">
      <selection activeCell="K480" sqref="K480"/>
    </sheetView>
  </sheetViews>
  <sheetFormatPr defaultRowHeight="12.75" x14ac:dyDescent="0.2"/>
  <cols>
    <col min="1" max="1" width="9.42578125" style="85" customWidth="1"/>
    <col min="2" max="2" width="2.42578125" style="85" customWidth="1"/>
    <col min="3" max="3" width="3.85546875" style="84" customWidth="1"/>
    <col min="4" max="4" width="2" style="85" customWidth="1"/>
    <col min="5" max="5" width="3.42578125" style="85" customWidth="1"/>
    <col min="6" max="6" width="13.7109375" style="85" customWidth="1"/>
    <col min="7" max="7" width="10.5703125" style="85" customWidth="1"/>
    <col min="8" max="8" width="9.85546875" style="85" customWidth="1"/>
    <col min="9" max="9" width="9.5703125" style="85" customWidth="1"/>
    <col min="10" max="10" width="9.7109375" style="85" customWidth="1"/>
    <col min="11" max="11" width="8.42578125" style="85" customWidth="1"/>
    <col min="12" max="12" width="12" style="88" customWidth="1"/>
    <col min="13" max="13" width="10.42578125" style="88" customWidth="1"/>
    <col min="14" max="14" width="1.5703125" style="116" customWidth="1"/>
    <col min="15" max="15" width="1" style="116" customWidth="1"/>
    <col min="16" max="16384" width="9.140625" style="116"/>
  </cols>
  <sheetData>
    <row r="1" spans="1:14" x14ac:dyDescent="0.2">
      <c r="A1" s="116"/>
      <c r="B1" s="116"/>
      <c r="C1" s="116"/>
      <c r="D1" s="116"/>
      <c r="E1" s="116"/>
      <c r="F1" s="73"/>
      <c r="G1" s="73"/>
      <c r="H1" s="73"/>
      <c r="I1" s="73"/>
      <c r="J1" s="73"/>
      <c r="K1" s="73"/>
      <c r="L1" s="74"/>
      <c r="M1" s="74"/>
      <c r="N1" s="117"/>
    </row>
    <row r="2" spans="1:14" x14ac:dyDescent="0.2">
      <c r="A2" s="116"/>
      <c r="B2" s="118"/>
      <c r="C2" s="119"/>
      <c r="D2" s="119"/>
      <c r="E2" s="119"/>
      <c r="F2" s="75"/>
      <c r="G2" s="75"/>
      <c r="H2" s="75"/>
      <c r="I2" s="75"/>
      <c r="J2" s="75"/>
      <c r="K2" s="75"/>
      <c r="L2" s="76"/>
      <c r="M2" s="76"/>
      <c r="N2" s="120"/>
    </row>
    <row r="3" spans="1:14" ht="18" x14ac:dyDescent="0.2">
      <c r="A3" s="121"/>
      <c r="B3" s="667" t="s">
        <v>12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9"/>
    </row>
    <row r="4" spans="1:14" ht="18" x14ac:dyDescent="0.2">
      <c r="A4" s="121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x14ac:dyDescent="0.2">
      <c r="A5" s="80"/>
      <c r="B5" s="81"/>
      <c r="C5" s="444"/>
      <c r="D5" s="445" t="s">
        <v>26</v>
      </c>
      <c r="E5" s="446"/>
      <c r="F5" s="447"/>
      <c r="G5" s="447"/>
      <c r="H5" s="447"/>
      <c r="I5" s="447"/>
      <c r="J5" s="447"/>
      <c r="K5" s="447"/>
      <c r="L5" s="448"/>
      <c r="M5" s="449"/>
      <c r="N5" s="122"/>
    </row>
    <row r="6" spans="1:14" ht="5.25" customHeight="1" x14ac:dyDescent="0.2">
      <c r="A6" s="80"/>
      <c r="B6" s="81"/>
      <c r="C6" s="450"/>
      <c r="D6" s="451"/>
      <c r="E6" s="452"/>
      <c r="F6" s="453"/>
      <c r="G6" s="453"/>
      <c r="H6" s="453"/>
      <c r="I6" s="453"/>
      <c r="J6" s="453"/>
      <c r="K6" s="453"/>
      <c r="L6" s="454"/>
      <c r="M6" s="455"/>
      <c r="N6" s="122"/>
    </row>
    <row r="7" spans="1:14" x14ac:dyDescent="0.2">
      <c r="A7" s="80"/>
      <c r="B7" s="81"/>
      <c r="C7" s="456"/>
      <c r="D7" s="457" t="s">
        <v>221</v>
      </c>
      <c r="E7" s="452"/>
      <c r="F7" s="453"/>
      <c r="G7" s="453"/>
      <c r="H7" s="453"/>
      <c r="I7" s="453"/>
      <c r="J7" s="453"/>
      <c r="K7" s="453"/>
      <c r="L7" s="454"/>
      <c r="M7" s="455"/>
      <c r="N7" s="122"/>
    </row>
    <row r="8" spans="1:14" x14ac:dyDescent="0.2">
      <c r="A8" s="80"/>
      <c r="B8" s="81"/>
      <c r="C8" s="456"/>
      <c r="D8" s="457" t="s">
        <v>31</v>
      </c>
      <c r="E8" s="452"/>
      <c r="F8" s="453"/>
      <c r="G8" s="453"/>
      <c r="H8" s="453"/>
      <c r="I8" s="453"/>
      <c r="J8" s="453"/>
      <c r="K8" s="453"/>
      <c r="L8" s="454"/>
      <c r="M8" s="455"/>
      <c r="N8" s="122"/>
    </row>
    <row r="9" spans="1:14" x14ac:dyDescent="0.2">
      <c r="A9" s="80"/>
      <c r="B9" s="81"/>
      <c r="C9" s="456" t="s">
        <v>222</v>
      </c>
      <c r="D9" s="458"/>
      <c r="E9" s="452"/>
      <c r="F9" s="453"/>
      <c r="G9" s="453"/>
      <c r="H9" s="453"/>
      <c r="I9" s="453"/>
      <c r="J9" s="453"/>
      <c r="K9" s="453"/>
      <c r="L9" s="454"/>
      <c r="M9" s="455"/>
      <c r="N9" s="122"/>
    </row>
    <row r="10" spans="1:14" x14ac:dyDescent="0.2">
      <c r="A10" s="80"/>
      <c r="B10" s="81"/>
      <c r="C10" s="456"/>
      <c r="D10" s="452" t="s">
        <v>32</v>
      </c>
      <c r="E10" s="452"/>
      <c r="F10" s="453"/>
      <c r="G10" s="453"/>
      <c r="H10" s="453"/>
      <c r="I10" s="453"/>
      <c r="J10" s="453"/>
      <c r="K10" s="453"/>
      <c r="L10" s="454"/>
      <c r="M10" s="455"/>
      <c r="N10" s="122"/>
    </row>
    <row r="11" spans="1:14" x14ac:dyDescent="0.2">
      <c r="A11" s="80"/>
      <c r="B11" s="81"/>
      <c r="C11" s="456"/>
      <c r="D11" s="452" t="s">
        <v>33</v>
      </c>
      <c r="E11" s="452"/>
      <c r="F11" s="453"/>
      <c r="G11" s="453"/>
      <c r="H11" s="453"/>
      <c r="I11" s="453"/>
      <c r="J11" s="453"/>
      <c r="K11" s="453"/>
      <c r="L11" s="454"/>
      <c r="M11" s="455"/>
      <c r="N11" s="122"/>
    </row>
    <row r="12" spans="1:14" x14ac:dyDescent="0.2">
      <c r="A12" s="80"/>
      <c r="B12" s="81"/>
      <c r="C12" s="459"/>
      <c r="D12" s="460" t="s">
        <v>34</v>
      </c>
      <c r="E12" s="460"/>
      <c r="F12" s="461"/>
      <c r="G12" s="461"/>
      <c r="H12" s="461"/>
      <c r="I12" s="461"/>
      <c r="J12" s="461"/>
      <c r="K12" s="461"/>
      <c r="L12" s="462"/>
      <c r="M12" s="463"/>
      <c r="N12" s="122"/>
    </row>
    <row r="13" spans="1:14" x14ac:dyDescent="0.2">
      <c r="A13" s="116"/>
      <c r="B13" s="123"/>
      <c r="C13" s="124"/>
      <c r="D13" s="124"/>
      <c r="E13" s="124"/>
      <c r="F13" s="82"/>
      <c r="G13" s="82"/>
      <c r="H13" s="82"/>
      <c r="I13" s="82"/>
      <c r="J13" s="82"/>
      <c r="K13" s="82"/>
      <c r="L13" s="83"/>
      <c r="M13" s="83"/>
      <c r="N13" s="122"/>
    </row>
    <row r="14" spans="1:14" ht="15.75" x14ac:dyDescent="0.2">
      <c r="A14" s="116"/>
      <c r="B14" s="123"/>
      <c r="D14" s="125" t="s">
        <v>35</v>
      </c>
      <c r="E14" s="124"/>
      <c r="F14" s="126" t="s">
        <v>36</v>
      </c>
      <c r="G14" s="82"/>
      <c r="H14" s="82"/>
      <c r="I14" s="82"/>
      <c r="J14" s="82"/>
      <c r="K14" s="82"/>
      <c r="L14" s="83"/>
      <c r="M14" s="83"/>
      <c r="N14" s="122"/>
    </row>
    <row r="15" spans="1:14" x14ac:dyDescent="0.2">
      <c r="A15" s="116"/>
      <c r="B15" s="123"/>
      <c r="C15" s="127"/>
      <c r="D15" s="128"/>
      <c r="E15" s="124"/>
      <c r="F15" s="82"/>
      <c r="G15" s="82"/>
      <c r="H15" s="82"/>
      <c r="I15" s="82"/>
      <c r="J15" s="82"/>
      <c r="K15" s="82"/>
      <c r="L15" s="83"/>
      <c r="M15" s="83"/>
      <c r="N15" s="122"/>
    </row>
    <row r="16" spans="1:14" x14ac:dyDescent="0.2">
      <c r="A16" s="116"/>
      <c r="B16" s="123"/>
      <c r="C16" s="129">
        <v>1</v>
      </c>
      <c r="D16" s="82" t="s">
        <v>227</v>
      </c>
      <c r="E16" s="124"/>
      <c r="F16" s="82"/>
      <c r="G16" s="82"/>
      <c r="H16" s="82"/>
      <c r="I16" s="82"/>
      <c r="J16" s="82"/>
      <c r="K16" s="82"/>
      <c r="L16" s="83"/>
      <c r="M16" s="83"/>
      <c r="N16" s="122"/>
    </row>
    <row r="17" spans="1:14" x14ac:dyDescent="0.2">
      <c r="A17" s="116"/>
      <c r="B17" s="123"/>
      <c r="C17" s="129">
        <v>2</v>
      </c>
      <c r="D17" s="128" t="s">
        <v>322</v>
      </c>
      <c r="E17" s="124"/>
      <c r="F17" s="82"/>
      <c r="G17" s="82"/>
      <c r="H17" s="82"/>
      <c r="I17" s="82"/>
      <c r="J17" s="82"/>
      <c r="K17" s="82"/>
      <c r="L17" s="83"/>
      <c r="M17" s="83"/>
      <c r="N17" s="122"/>
    </row>
    <row r="18" spans="1:14" x14ac:dyDescent="0.2">
      <c r="A18" s="116"/>
      <c r="B18" s="123"/>
      <c r="C18" s="93">
        <v>3</v>
      </c>
      <c r="D18" s="128" t="s">
        <v>323</v>
      </c>
      <c r="E18" s="124"/>
      <c r="F18" s="82"/>
      <c r="G18" s="82"/>
      <c r="H18" s="82"/>
      <c r="I18" s="82"/>
      <c r="J18" s="82"/>
      <c r="K18" s="82"/>
      <c r="L18" s="83"/>
      <c r="M18" s="83"/>
      <c r="N18" s="122"/>
    </row>
    <row r="19" spans="1:14" x14ac:dyDescent="0.2">
      <c r="B19" s="86"/>
      <c r="C19" s="93">
        <v>4</v>
      </c>
      <c r="D19" s="93" t="s">
        <v>324</v>
      </c>
      <c r="E19" s="82"/>
      <c r="F19" s="82"/>
      <c r="G19" s="82"/>
      <c r="H19" s="82"/>
      <c r="I19" s="82"/>
      <c r="J19" s="82"/>
      <c r="K19" s="82"/>
      <c r="L19" s="83"/>
      <c r="M19" s="83"/>
      <c r="N19" s="122"/>
    </row>
    <row r="20" spans="1:14" x14ac:dyDescent="0.2">
      <c r="B20" s="86"/>
      <c r="C20" s="93"/>
      <c r="D20" s="82" t="s">
        <v>325</v>
      </c>
      <c r="E20" s="82"/>
      <c r="F20" s="82"/>
      <c r="G20" s="82"/>
      <c r="H20" s="82"/>
      <c r="I20" s="82"/>
      <c r="J20" s="82"/>
      <c r="K20" s="82"/>
      <c r="L20" s="83"/>
      <c r="M20" s="83"/>
      <c r="N20" s="122"/>
    </row>
    <row r="21" spans="1:14" x14ac:dyDescent="0.2">
      <c r="B21" s="86"/>
      <c r="C21" s="93" t="s">
        <v>228</v>
      </c>
      <c r="D21" s="93"/>
      <c r="E21" s="82"/>
      <c r="F21" s="82"/>
      <c r="G21" s="82"/>
      <c r="H21" s="82"/>
      <c r="I21" s="82"/>
      <c r="J21" s="82"/>
      <c r="K21" s="82"/>
      <c r="L21" s="83"/>
      <c r="M21" s="83"/>
      <c r="N21" s="122"/>
    </row>
    <row r="22" spans="1:14" x14ac:dyDescent="0.2">
      <c r="B22" s="86"/>
      <c r="C22" s="93"/>
      <c r="D22" s="82" t="s">
        <v>326</v>
      </c>
      <c r="E22" s="82"/>
      <c r="F22" s="82"/>
      <c r="G22" s="82"/>
      <c r="H22" s="82"/>
      <c r="I22" s="82"/>
      <c r="J22" s="82"/>
      <c r="K22" s="82"/>
      <c r="L22" s="83"/>
      <c r="M22" s="83"/>
      <c r="N22" s="122"/>
    </row>
    <row r="23" spans="1:14" x14ac:dyDescent="0.2">
      <c r="B23" s="86"/>
      <c r="C23" s="93" t="s">
        <v>327</v>
      </c>
      <c r="D23" s="93"/>
      <c r="E23" s="82"/>
      <c r="F23" s="82"/>
      <c r="G23" s="82"/>
      <c r="H23" s="82"/>
      <c r="I23" s="82"/>
      <c r="J23" s="82"/>
      <c r="K23" s="82"/>
      <c r="L23" s="83"/>
      <c r="M23" s="83"/>
      <c r="N23" s="122"/>
    </row>
    <row r="24" spans="1:14" x14ac:dyDescent="0.2">
      <c r="B24" s="86"/>
      <c r="C24" s="93"/>
      <c r="D24" s="82" t="s">
        <v>328</v>
      </c>
      <c r="E24" s="82"/>
      <c r="F24" s="82"/>
      <c r="G24" s="82"/>
      <c r="H24" s="82"/>
      <c r="I24" s="82"/>
      <c r="J24" s="82"/>
      <c r="K24" s="82"/>
      <c r="L24" s="83"/>
      <c r="M24" s="83"/>
      <c r="N24" s="122"/>
    </row>
    <row r="25" spans="1:14" x14ac:dyDescent="0.2">
      <c r="B25" s="86"/>
      <c r="C25" s="93" t="s">
        <v>229</v>
      </c>
      <c r="D25" s="93"/>
      <c r="E25" s="82"/>
      <c r="F25" s="82"/>
      <c r="G25" s="82"/>
      <c r="H25" s="82"/>
      <c r="I25" s="82"/>
      <c r="J25" s="82"/>
      <c r="K25" s="82"/>
      <c r="L25" s="83"/>
      <c r="M25" s="83"/>
      <c r="N25" s="122"/>
    </row>
    <row r="26" spans="1:14" x14ac:dyDescent="0.2">
      <c r="B26" s="86"/>
      <c r="C26" s="93"/>
      <c r="D26" s="93" t="s">
        <v>329</v>
      </c>
      <c r="E26" s="82"/>
      <c r="F26" s="82"/>
      <c r="G26" s="82"/>
      <c r="H26" s="82"/>
      <c r="I26" s="82"/>
      <c r="J26" s="82"/>
      <c r="K26" s="82"/>
      <c r="L26" s="83"/>
      <c r="M26" s="83"/>
      <c r="N26" s="122"/>
    </row>
    <row r="27" spans="1:14" x14ac:dyDescent="0.2">
      <c r="B27" s="86"/>
      <c r="C27" s="93" t="s">
        <v>230</v>
      </c>
      <c r="D27" s="93"/>
      <c r="E27" s="82"/>
      <c r="F27" s="82"/>
      <c r="G27" s="82"/>
      <c r="H27" s="82"/>
      <c r="I27" s="82"/>
      <c r="J27" s="82"/>
      <c r="K27" s="82"/>
      <c r="L27" s="83"/>
      <c r="M27" s="83"/>
      <c r="N27" s="122"/>
    </row>
    <row r="28" spans="1:14" x14ac:dyDescent="0.2">
      <c r="B28" s="86"/>
      <c r="C28" s="82" t="s">
        <v>231</v>
      </c>
      <c r="D28" s="93"/>
      <c r="E28" s="82"/>
      <c r="F28" s="82"/>
      <c r="G28" s="82"/>
      <c r="H28" s="82"/>
      <c r="I28" s="82"/>
      <c r="J28" s="82"/>
      <c r="K28" s="82"/>
      <c r="L28" s="83"/>
      <c r="M28" s="83"/>
      <c r="N28" s="122"/>
    </row>
    <row r="29" spans="1:14" x14ac:dyDescent="0.2">
      <c r="B29" s="86"/>
      <c r="C29" s="93"/>
      <c r="D29" s="93" t="s">
        <v>330</v>
      </c>
      <c r="E29" s="82"/>
      <c r="F29" s="82"/>
      <c r="G29" s="82"/>
      <c r="H29" s="82"/>
      <c r="I29" s="82"/>
      <c r="J29" s="82"/>
      <c r="K29" s="82"/>
      <c r="L29" s="83"/>
      <c r="M29" s="83"/>
      <c r="N29" s="122"/>
    </row>
    <row r="30" spans="1:14" x14ac:dyDescent="0.2">
      <c r="B30" s="86"/>
      <c r="C30" s="82" t="s">
        <v>232</v>
      </c>
      <c r="D30" s="93"/>
      <c r="E30" s="82"/>
      <c r="F30" s="82"/>
      <c r="G30" s="82"/>
      <c r="H30" s="82"/>
      <c r="I30" s="82"/>
      <c r="J30" s="82"/>
      <c r="K30" s="82"/>
      <c r="L30" s="83"/>
      <c r="M30" s="83"/>
      <c r="N30" s="122"/>
    </row>
    <row r="31" spans="1:14" x14ac:dyDescent="0.2">
      <c r="B31" s="86"/>
      <c r="C31" s="93"/>
      <c r="D31" s="93" t="s">
        <v>331</v>
      </c>
      <c r="E31" s="82"/>
      <c r="F31" s="82"/>
      <c r="G31" s="82"/>
      <c r="H31" s="82"/>
      <c r="I31" s="82"/>
      <c r="J31" s="82"/>
      <c r="K31" s="82"/>
      <c r="L31" s="83"/>
      <c r="M31" s="83"/>
      <c r="N31" s="122"/>
    </row>
    <row r="32" spans="1:14" x14ac:dyDescent="0.2">
      <c r="B32" s="86"/>
      <c r="C32" s="82" t="s">
        <v>233</v>
      </c>
      <c r="D32" s="93"/>
      <c r="E32" s="82"/>
      <c r="F32" s="82"/>
      <c r="G32" s="82"/>
      <c r="H32" s="82"/>
      <c r="I32" s="82"/>
      <c r="J32" s="82"/>
      <c r="K32" s="82"/>
      <c r="L32" s="83"/>
      <c r="M32" s="83"/>
      <c r="N32" s="122"/>
    </row>
    <row r="33" spans="2:14" x14ac:dyDescent="0.2">
      <c r="B33" s="86"/>
      <c r="C33" s="93" t="s">
        <v>234</v>
      </c>
      <c r="D33" s="93" t="s">
        <v>235</v>
      </c>
      <c r="E33" s="82"/>
      <c r="F33" s="82"/>
      <c r="G33" s="82"/>
      <c r="H33" s="82"/>
      <c r="I33" s="82"/>
      <c r="J33" s="82"/>
      <c r="K33" s="82"/>
      <c r="L33" s="83"/>
      <c r="M33" s="83"/>
      <c r="N33" s="122"/>
    </row>
    <row r="34" spans="2:14" x14ac:dyDescent="0.2">
      <c r="B34" s="86"/>
      <c r="C34" s="93"/>
      <c r="D34" s="82" t="s">
        <v>236</v>
      </c>
      <c r="E34" s="82"/>
      <c r="F34" s="82"/>
      <c r="G34" s="82"/>
      <c r="H34" s="82"/>
      <c r="I34" s="82"/>
      <c r="J34" s="82"/>
      <c r="K34" s="82"/>
      <c r="L34" s="83"/>
      <c r="M34" s="83"/>
      <c r="N34" s="122"/>
    </row>
    <row r="35" spans="2:14" x14ac:dyDescent="0.2">
      <c r="B35" s="86"/>
      <c r="C35" s="93"/>
      <c r="D35" s="82" t="s">
        <v>237</v>
      </c>
      <c r="E35" s="82"/>
      <c r="F35" s="82"/>
      <c r="G35" s="82"/>
      <c r="H35" s="82"/>
      <c r="I35" s="82"/>
      <c r="J35" s="82"/>
      <c r="K35" s="82"/>
      <c r="L35" s="83"/>
      <c r="M35" s="83"/>
      <c r="N35" s="122"/>
    </row>
    <row r="36" spans="2:14" x14ac:dyDescent="0.2">
      <c r="B36" s="86"/>
      <c r="C36" s="93"/>
      <c r="D36" s="82" t="s">
        <v>238</v>
      </c>
      <c r="E36" s="82"/>
      <c r="F36" s="82"/>
      <c r="G36" s="82"/>
      <c r="H36" s="82"/>
      <c r="I36" s="82"/>
      <c r="J36" s="82"/>
      <c r="K36" s="82"/>
      <c r="L36" s="83"/>
      <c r="M36" s="83"/>
      <c r="N36" s="122"/>
    </row>
    <row r="37" spans="2:14" x14ac:dyDescent="0.2">
      <c r="B37" s="86"/>
      <c r="C37" s="93"/>
      <c r="D37" s="82" t="s">
        <v>239</v>
      </c>
      <c r="E37" s="82"/>
      <c r="F37" s="82"/>
      <c r="G37" s="82"/>
      <c r="H37" s="82"/>
      <c r="I37" s="82"/>
      <c r="J37" s="82"/>
      <c r="K37" s="82"/>
      <c r="L37" s="83"/>
      <c r="M37" s="83"/>
      <c r="N37" s="122"/>
    </row>
    <row r="38" spans="2:14" x14ac:dyDescent="0.2">
      <c r="B38" s="86"/>
      <c r="C38" s="93"/>
      <c r="D38" s="82" t="s">
        <v>240</v>
      </c>
      <c r="E38" s="82"/>
      <c r="F38" s="82"/>
      <c r="G38" s="82"/>
      <c r="H38" s="82"/>
      <c r="I38" s="82"/>
      <c r="J38" s="82"/>
      <c r="K38" s="82"/>
      <c r="L38" s="83"/>
      <c r="M38" s="83"/>
      <c r="N38" s="122"/>
    </row>
    <row r="39" spans="2:14" x14ac:dyDescent="0.2">
      <c r="B39" s="86"/>
      <c r="C39" s="93"/>
      <c r="D39" s="82" t="s">
        <v>241</v>
      </c>
      <c r="E39" s="82"/>
      <c r="F39" s="82"/>
      <c r="G39" s="82"/>
      <c r="H39" s="82"/>
      <c r="I39" s="82"/>
      <c r="J39" s="82"/>
      <c r="K39" s="82"/>
      <c r="L39" s="83"/>
      <c r="M39" s="83"/>
      <c r="N39" s="122"/>
    </row>
    <row r="40" spans="2:14" x14ac:dyDescent="0.2">
      <c r="B40" s="86"/>
      <c r="C40" s="93"/>
      <c r="D40" s="93"/>
      <c r="E40" s="82"/>
      <c r="F40" s="82"/>
      <c r="G40" s="82"/>
      <c r="H40" s="82"/>
      <c r="I40" s="82"/>
      <c r="J40" s="82"/>
      <c r="K40" s="82"/>
      <c r="L40" s="83"/>
      <c r="M40" s="83"/>
      <c r="N40" s="122"/>
    </row>
    <row r="41" spans="2:14" ht="15.75" x14ac:dyDescent="0.2">
      <c r="B41" s="86"/>
      <c r="D41" s="125" t="s">
        <v>37</v>
      </c>
      <c r="F41" s="126" t="s">
        <v>38</v>
      </c>
      <c r="G41" s="82"/>
      <c r="H41" s="82"/>
      <c r="I41" s="82"/>
      <c r="J41" s="82"/>
      <c r="K41" s="82"/>
      <c r="L41" s="83"/>
      <c r="M41" s="83"/>
      <c r="N41" s="122"/>
    </row>
    <row r="42" spans="2:14" x14ac:dyDescent="0.2">
      <c r="B42" s="86"/>
      <c r="C42" s="93"/>
      <c r="D42" s="93"/>
      <c r="E42" s="82"/>
      <c r="F42" s="82"/>
      <c r="G42" s="82"/>
      <c r="H42" s="82"/>
      <c r="I42" s="82"/>
      <c r="J42" s="82"/>
      <c r="K42" s="82"/>
      <c r="L42" s="83"/>
      <c r="M42" s="83"/>
      <c r="N42" s="122"/>
    </row>
    <row r="43" spans="2:14" x14ac:dyDescent="0.2">
      <c r="B43" s="86"/>
      <c r="C43" s="93"/>
      <c r="D43" s="82" t="s">
        <v>565</v>
      </c>
      <c r="E43" s="82"/>
      <c r="F43" s="82"/>
      <c r="G43" s="82"/>
      <c r="H43" s="82"/>
      <c r="I43" s="82"/>
      <c r="J43" s="82"/>
      <c r="K43" s="82"/>
      <c r="L43" s="83"/>
      <c r="M43" s="83"/>
      <c r="N43" s="122"/>
    </row>
    <row r="44" spans="2:14" x14ac:dyDescent="0.2">
      <c r="B44" s="86"/>
      <c r="C44" s="93" t="s">
        <v>332</v>
      </c>
      <c r="D44" s="93"/>
      <c r="E44" s="82"/>
      <c r="F44" s="82"/>
      <c r="G44" s="82"/>
      <c r="H44" s="82"/>
      <c r="I44" s="82"/>
      <c r="J44" s="82"/>
      <c r="K44" s="82"/>
      <c r="L44" s="83"/>
      <c r="M44" s="83"/>
      <c r="N44" s="122"/>
    </row>
    <row r="45" spans="2:14" x14ac:dyDescent="0.2">
      <c r="B45" s="86"/>
      <c r="C45" s="93"/>
      <c r="D45" s="93" t="s">
        <v>242</v>
      </c>
      <c r="E45" s="82"/>
      <c r="F45" s="82"/>
      <c r="G45" s="82"/>
      <c r="H45" s="82"/>
      <c r="I45" s="82"/>
      <c r="J45" s="82"/>
      <c r="K45" s="82"/>
      <c r="L45" s="83"/>
      <c r="M45" s="83"/>
      <c r="N45" s="122"/>
    </row>
    <row r="46" spans="2:14" x14ac:dyDescent="0.2">
      <c r="B46" s="86"/>
      <c r="C46" s="93" t="s">
        <v>333</v>
      </c>
      <c r="D46" s="93"/>
      <c r="E46" s="82"/>
      <c r="F46" s="82"/>
      <c r="G46" s="82"/>
      <c r="H46" s="82"/>
      <c r="I46" s="82"/>
      <c r="J46" s="82"/>
      <c r="K46" s="82"/>
      <c r="L46" s="83"/>
      <c r="M46" s="83"/>
      <c r="N46" s="122"/>
    </row>
    <row r="47" spans="2:14" x14ac:dyDescent="0.2">
      <c r="B47" s="86"/>
      <c r="C47" s="93"/>
      <c r="D47" s="93" t="s">
        <v>243</v>
      </c>
      <c r="E47" s="82"/>
      <c r="F47" s="82"/>
      <c r="G47" s="82"/>
      <c r="H47" s="82"/>
      <c r="I47" s="82"/>
      <c r="J47" s="82"/>
      <c r="K47" s="82"/>
      <c r="L47" s="83"/>
      <c r="M47" s="83"/>
      <c r="N47" s="122"/>
    </row>
    <row r="48" spans="2:14" x14ac:dyDescent="0.2">
      <c r="B48" s="86"/>
      <c r="C48" s="93" t="s">
        <v>334</v>
      </c>
      <c r="D48" s="93"/>
      <c r="E48" s="82"/>
      <c r="F48" s="82"/>
      <c r="G48" s="82"/>
      <c r="H48" s="82"/>
      <c r="I48" s="82"/>
      <c r="J48" s="82"/>
      <c r="K48" s="82"/>
      <c r="L48" s="83"/>
      <c r="M48" s="83"/>
      <c r="N48" s="122"/>
    </row>
    <row r="49" spans="1:14" x14ac:dyDescent="0.2">
      <c r="B49" s="86"/>
      <c r="C49" s="93"/>
      <c r="D49" s="93" t="s">
        <v>244</v>
      </c>
      <c r="E49" s="82"/>
      <c r="F49" s="82"/>
      <c r="G49" s="82"/>
      <c r="H49" s="82"/>
      <c r="I49" s="82"/>
      <c r="J49" s="82"/>
      <c r="K49" s="82"/>
      <c r="L49" s="83"/>
      <c r="M49" s="83"/>
      <c r="N49" s="122"/>
    </row>
    <row r="50" spans="1:14" x14ac:dyDescent="0.2">
      <c r="B50" s="86"/>
      <c r="C50" s="93" t="s">
        <v>335</v>
      </c>
      <c r="D50" s="93"/>
      <c r="E50" s="87"/>
      <c r="F50" s="82"/>
      <c r="G50" s="82"/>
      <c r="H50" s="82"/>
      <c r="I50" s="82"/>
      <c r="J50" s="82"/>
      <c r="K50" s="82"/>
      <c r="L50" s="83"/>
      <c r="M50" s="83"/>
      <c r="N50" s="122"/>
    </row>
    <row r="51" spans="1:14" x14ac:dyDescent="0.2">
      <c r="B51" s="86"/>
      <c r="C51" s="128"/>
      <c r="D51" s="128" t="s">
        <v>549</v>
      </c>
      <c r="E51" s="87"/>
      <c r="F51" s="82"/>
      <c r="G51" s="82"/>
      <c r="H51" s="82"/>
      <c r="I51" s="82"/>
      <c r="J51" s="82"/>
      <c r="K51" s="82"/>
      <c r="L51" s="83"/>
      <c r="M51" s="83"/>
      <c r="N51" s="122"/>
    </row>
    <row r="52" spans="1:14" x14ac:dyDescent="0.2">
      <c r="B52" s="86"/>
      <c r="C52" s="128" t="s">
        <v>550</v>
      </c>
      <c r="D52" s="128"/>
      <c r="E52" s="87"/>
      <c r="F52" s="82"/>
      <c r="G52" s="82"/>
      <c r="H52" s="82"/>
      <c r="I52" s="82"/>
      <c r="J52" s="82"/>
      <c r="K52" s="82"/>
      <c r="L52" s="83"/>
      <c r="M52" s="83"/>
      <c r="N52" s="122"/>
    </row>
    <row r="53" spans="1:14" x14ac:dyDescent="0.2">
      <c r="B53" s="86"/>
      <c r="C53" s="128" t="s">
        <v>551</v>
      </c>
      <c r="D53" s="128"/>
      <c r="E53" s="87"/>
      <c r="F53" s="82"/>
      <c r="G53" s="82"/>
      <c r="H53" s="82"/>
      <c r="I53" s="82"/>
      <c r="J53" s="82"/>
      <c r="K53" s="82"/>
      <c r="L53" s="83"/>
      <c r="M53" s="83"/>
      <c r="N53" s="122"/>
    </row>
    <row r="54" spans="1:14" x14ac:dyDescent="0.2">
      <c r="B54" s="86"/>
      <c r="C54" s="93"/>
      <c r="D54" s="128" t="s">
        <v>245</v>
      </c>
      <c r="E54" s="87"/>
      <c r="F54" s="82"/>
      <c r="G54" s="82"/>
      <c r="H54" s="82"/>
      <c r="I54" s="82"/>
      <c r="J54" s="82"/>
      <c r="K54" s="82"/>
      <c r="L54" s="83"/>
      <c r="M54" s="83"/>
      <c r="N54" s="122"/>
    </row>
    <row r="55" spans="1:14" x14ac:dyDescent="0.2">
      <c r="B55" s="86"/>
      <c r="C55" s="93"/>
      <c r="D55" s="93" t="s">
        <v>246</v>
      </c>
      <c r="E55" s="87"/>
      <c r="F55" s="82"/>
      <c r="G55" s="82"/>
      <c r="H55" s="82"/>
      <c r="I55" s="82"/>
      <c r="J55" s="82"/>
      <c r="K55" s="82"/>
      <c r="L55" s="83"/>
      <c r="M55" s="83"/>
      <c r="N55" s="122"/>
    </row>
    <row r="56" spans="1:14" x14ac:dyDescent="0.2">
      <c r="B56" s="86"/>
      <c r="C56" s="93"/>
      <c r="D56" s="93" t="s">
        <v>247</v>
      </c>
      <c r="E56" s="87"/>
      <c r="F56" s="82"/>
      <c r="G56" s="82"/>
      <c r="H56" s="82"/>
      <c r="I56" s="82"/>
      <c r="J56" s="82"/>
      <c r="K56" s="82"/>
      <c r="L56" s="83"/>
      <c r="M56" s="83"/>
      <c r="N56" s="122"/>
    </row>
    <row r="57" spans="1:14" x14ac:dyDescent="0.2">
      <c r="A57" s="116"/>
      <c r="B57" s="123"/>
      <c r="C57" s="128"/>
      <c r="D57" s="128" t="s">
        <v>548</v>
      </c>
      <c r="E57" s="122"/>
      <c r="F57" s="82"/>
      <c r="G57" s="82"/>
      <c r="H57" s="82"/>
      <c r="I57" s="82"/>
      <c r="J57" s="82"/>
      <c r="K57" s="82"/>
      <c r="L57" s="83"/>
      <c r="M57" s="83"/>
      <c r="N57" s="122"/>
    </row>
    <row r="58" spans="1:14" x14ac:dyDescent="0.2">
      <c r="A58" s="116"/>
      <c r="B58" s="123"/>
      <c r="C58" s="128" t="s">
        <v>547</v>
      </c>
      <c r="D58" s="128"/>
      <c r="E58" s="122"/>
      <c r="F58" s="82"/>
      <c r="G58" s="82"/>
      <c r="H58" s="82"/>
      <c r="I58" s="82"/>
      <c r="J58" s="82"/>
      <c r="K58" s="82"/>
      <c r="L58" s="83"/>
      <c r="M58" s="83"/>
      <c r="N58" s="122"/>
    </row>
    <row r="59" spans="1:14" ht="6.75" customHeight="1" x14ac:dyDescent="0.2">
      <c r="B59" s="86"/>
      <c r="C59" s="90"/>
      <c r="D59" s="82"/>
      <c r="E59" s="82"/>
      <c r="F59" s="82"/>
      <c r="G59" s="82"/>
      <c r="H59" s="82"/>
      <c r="I59" s="82"/>
      <c r="J59" s="82"/>
      <c r="K59" s="82"/>
      <c r="L59" s="83"/>
      <c r="M59" s="83"/>
      <c r="N59" s="87"/>
    </row>
    <row r="60" spans="1:14" x14ac:dyDescent="0.2">
      <c r="B60" s="86"/>
      <c r="C60" s="90"/>
      <c r="D60" s="82"/>
      <c r="E60" s="82"/>
      <c r="F60" s="82"/>
      <c r="G60" s="82"/>
      <c r="H60" s="82"/>
      <c r="I60" s="82"/>
      <c r="J60" s="82"/>
      <c r="K60" s="82"/>
      <c r="L60" s="83"/>
      <c r="M60" s="83"/>
      <c r="N60" s="87"/>
    </row>
    <row r="61" spans="1:14" x14ac:dyDescent="0.2">
      <c r="B61" s="86"/>
      <c r="C61" s="90"/>
      <c r="D61" s="82"/>
      <c r="E61" s="82"/>
      <c r="F61" s="82"/>
      <c r="G61" s="82"/>
      <c r="H61" s="82"/>
      <c r="I61" s="82"/>
      <c r="J61" s="82"/>
      <c r="K61" s="82"/>
      <c r="L61" s="83"/>
      <c r="M61" s="83"/>
      <c r="N61" s="87"/>
    </row>
    <row r="62" spans="1:14" ht="18" x14ac:dyDescent="0.2">
      <c r="B62" s="315"/>
      <c r="C62" s="299" t="s">
        <v>336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2"/>
    </row>
    <row r="63" spans="1:14" ht="18" x14ac:dyDescent="0.2">
      <c r="B63" s="130"/>
      <c r="C63" s="133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2"/>
    </row>
    <row r="64" spans="1:14" ht="15.75" x14ac:dyDescent="0.25">
      <c r="B64" s="91"/>
      <c r="C64" s="92"/>
      <c r="D64" s="670" t="s">
        <v>25</v>
      </c>
      <c r="E64" s="670"/>
      <c r="F64" s="134" t="s">
        <v>27</v>
      </c>
      <c r="G64" s="93"/>
      <c r="H64" s="93"/>
      <c r="I64" s="93"/>
      <c r="J64" s="93"/>
      <c r="K64" s="96"/>
      <c r="L64" s="96"/>
      <c r="M64" s="93"/>
      <c r="N64" s="99"/>
    </row>
    <row r="65" spans="2:24" x14ac:dyDescent="0.2">
      <c r="B65" s="91"/>
      <c r="C65" s="92"/>
      <c r="D65" s="93"/>
      <c r="E65" s="97"/>
      <c r="F65" s="93"/>
      <c r="G65" s="93"/>
      <c r="H65" s="93"/>
      <c r="I65" s="93"/>
      <c r="J65" s="93"/>
      <c r="K65" s="96"/>
      <c r="L65" s="96"/>
      <c r="M65" s="93"/>
      <c r="N65" s="99"/>
    </row>
    <row r="66" spans="2:24" x14ac:dyDescent="0.2">
      <c r="B66" s="91"/>
      <c r="C66" s="92"/>
      <c r="D66" s="93"/>
      <c r="E66" s="105" t="s">
        <v>3</v>
      </c>
      <c r="F66" s="95" t="s">
        <v>248</v>
      </c>
      <c r="G66" s="95"/>
      <c r="H66" s="95"/>
      <c r="I66" s="93"/>
      <c r="J66" s="93"/>
      <c r="K66" s="93"/>
      <c r="L66" s="93"/>
      <c r="M66" s="93"/>
      <c r="N66" s="99"/>
    </row>
    <row r="67" spans="2:24" x14ac:dyDescent="0.2">
      <c r="B67" s="91"/>
      <c r="C67" s="92"/>
      <c r="D67" s="93"/>
      <c r="E67" s="105"/>
      <c r="F67" s="95"/>
      <c r="G67" s="95"/>
      <c r="H67" s="95"/>
      <c r="I67" s="93"/>
      <c r="J67" s="93"/>
      <c r="K67" s="93"/>
      <c r="L67" s="93"/>
      <c r="M67" s="93"/>
      <c r="N67" s="99"/>
    </row>
    <row r="68" spans="2:24" x14ac:dyDescent="0.2">
      <c r="B68" s="91"/>
      <c r="C68" s="92"/>
      <c r="D68" s="93"/>
      <c r="E68" s="135">
        <v>1</v>
      </c>
      <c r="F68" s="136" t="s">
        <v>8</v>
      </c>
      <c r="G68" s="103"/>
      <c r="H68" s="93"/>
      <c r="I68" s="93"/>
      <c r="J68" s="93"/>
      <c r="K68" s="93"/>
      <c r="L68" s="93"/>
      <c r="M68" s="93"/>
      <c r="N68" s="99"/>
    </row>
    <row r="69" spans="2:24" x14ac:dyDescent="0.2">
      <c r="B69" s="91"/>
      <c r="C69" s="92"/>
      <c r="D69" s="93"/>
      <c r="E69" s="135"/>
      <c r="F69" s="136"/>
      <c r="G69" s="103"/>
      <c r="H69" s="93"/>
      <c r="I69" s="93"/>
      <c r="J69" s="93"/>
      <c r="K69" s="93"/>
      <c r="L69" s="93"/>
      <c r="M69" s="93"/>
      <c r="N69" s="99"/>
    </row>
    <row r="70" spans="2:24" x14ac:dyDescent="0.2">
      <c r="B70" s="91"/>
      <c r="C70" s="92">
        <v>1.1000000000000001</v>
      </c>
      <c r="D70" s="93"/>
      <c r="E70" s="97"/>
      <c r="F70" s="137" t="s">
        <v>9</v>
      </c>
      <c r="G70" s="96"/>
      <c r="H70" s="96"/>
      <c r="I70" s="96"/>
      <c r="J70" s="96"/>
      <c r="K70" s="96"/>
      <c r="L70" s="96"/>
      <c r="M70" s="93"/>
      <c r="N70" s="99"/>
    </row>
    <row r="71" spans="2:24" x14ac:dyDescent="0.2">
      <c r="B71" s="91"/>
      <c r="C71" s="92"/>
      <c r="D71" s="93"/>
      <c r="E71" s="655" t="s">
        <v>2</v>
      </c>
      <c r="F71" s="655" t="s">
        <v>249</v>
      </c>
      <c r="G71" s="655"/>
      <c r="H71" s="655" t="s">
        <v>250</v>
      </c>
      <c r="I71" s="655" t="s">
        <v>251</v>
      </c>
      <c r="J71" s="655"/>
      <c r="K71" s="287" t="s">
        <v>252</v>
      </c>
      <c r="L71" s="287" t="s">
        <v>253</v>
      </c>
      <c r="M71" s="287" t="s">
        <v>252</v>
      </c>
      <c r="N71" s="99"/>
    </row>
    <row r="72" spans="2:24" x14ac:dyDescent="0.2">
      <c r="B72" s="91"/>
      <c r="C72" s="92"/>
      <c r="D72" s="93"/>
      <c r="E72" s="655"/>
      <c r="F72" s="655"/>
      <c r="G72" s="655"/>
      <c r="H72" s="655"/>
      <c r="I72" s="655"/>
      <c r="J72" s="655"/>
      <c r="K72" s="288" t="s">
        <v>254</v>
      </c>
      <c r="L72" s="288" t="s">
        <v>255</v>
      </c>
      <c r="M72" s="288" t="s">
        <v>256</v>
      </c>
      <c r="N72" s="99"/>
    </row>
    <row r="73" spans="2:24" x14ac:dyDescent="0.2">
      <c r="B73" s="91"/>
      <c r="C73" s="92"/>
      <c r="D73" s="93"/>
      <c r="E73" s="139">
        <v>1</v>
      </c>
      <c r="F73" s="434" t="s">
        <v>623</v>
      </c>
      <c r="G73" s="435"/>
      <c r="H73" s="140" t="s">
        <v>590</v>
      </c>
      <c r="I73" s="664"/>
      <c r="J73" s="665"/>
      <c r="K73" s="140"/>
      <c r="L73" s="140"/>
      <c r="M73" s="436">
        <v>18880</v>
      </c>
      <c r="N73" s="99"/>
      <c r="P73" s="429"/>
      <c r="Q73" s="430"/>
      <c r="R73" s="429"/>
      <c r="S73" s="430"/>
      <c r="T73" s="430"/>
      <c r="U73" s="431"/>
      <c r="V73" s="430"/>
      <c r="W73" s="432"/>
      <c r="X73" s="430"/>
    </row>
    <row r="74" spans="2:24" x14ac:dyDescent="0.2">
      <c r="B74" s="91"/>
      <c r="C74" s="92"/>
      <c r="D74" s="93"/>
      <c r="E74" s="433">
        <v>2</v>
      </c>
      <c r="F74" s="429" t="s">
        <v>624</v>
      </c>
      <c r="G74" s="429"/>
      <c r="H74" s="140" t="s">
        <v>594</v>
      </c>
      <c r="I74" s="664"/>
      <c r="J74" s="665"/>
      <c r="K74" s="143">
        <v>20</v>
      </c>
      <c r="L74" s="143">
        <v>121.77</v>
      </c>
      <c r="M74" s="436">
        <f>L74*K74</f>
        <v>2435.4</v>
      </c>
      <c r="N74" s="99"/>
      <c r="P74" s="429"/>
      <c r="Q74" s="430"/>
      <c r="R74" s="429"/>
      <c r="S74" s="430"/>
      <c r="T74" s="430"/>
      <c r="U74" s="431"/>
      <c r="V74" s="430"/>
      <c r="W74" s="432"/>
      <c r="X74" s="430"/>
    </row>
    <row r="75" spans="2:24" x14ac:dyDescent="0.2">
      <c r="B75" s="91"/>
      <c r="C75" s="92"/>
      <c r="D75" s="93"/>
      <c r="E75" s="142">
        <v>3</v>
      </c>
      <c r="F75" s="662" t="s">
        <v>597</v>
      </c>
      <c r="G75" s="663"/>
      <c r="H75" s="140" t="s">
        <v>594</v>
      </c>
      <c r="I75" s="664"/>
      <c r="J75" s="665"/>
      <c r="K75" s="143"/>
      <c r="L75" s="143"/>
      <c r="M75" s="436"/>
      <c r="N75" s="99"/>
    </row>
    <row r="76" spans="2:24" x14ac:dyDescent="0.2">
      <c r="B76" s="91"/>
      <c r="C76" s="92"/>
      <c r="D76" s="93"/>
      <c r="E76" s="142"/>
      <c r="F76" s="662" t="s">
        <v>597</v>
      </c>
      <c r="G76" s="663"/>
      <c r="H76" s="140" t="s">
        <v>598</v>
      </c>
      <c r="I76" s="666"/>
      <c r="J76" s="665"/>
      <c r="K76" s="143"/>
      <c r="L76" s="143"/>
      <c r="M76" s="141"/>
      <c r="N76" s="99"/>
    </row>
    <row r="77" spans="2:24" x14ac:dyDescent="0.2">
      <c r="B77" s="91"/>
      <c r="C77" s="92"/>
      <c r="D77" s="93"/>
      <c r="E77" s="142"/>
      <c r="F77" s="662"/>
      <c r="G77" s="663"/>
      <c r="H77" s="140"/>
      <c r="I77" s="666"/>
      <c r="J77" s="665"/>
      <c r="K77" s="143"/>
      <c r="L77" s="143"/>
      <c r="M77" s="141"/>
      <c r="N77" s="99"/>
    </row>
    <row r="78" spans="2:24" x14ac:dyDescent="0.2">
      <c r="B78" s="91"/>
      <c r="C78" s="92"/>
      <c r="D78" s="93"/>
      <c r="E78" s="142"/>
      <c r="F78" s="662"/>
      <c r="G78" s="663"/>
      <c r="H78" s="140"/>
      <c r="I78" s="664"/>
      <c r="J78" s="665"/>
      <c r="K78" s="143"/>
      <c r="L78" s="143"/>
      <c r="M78" s="141"/>
      <c r="N78" s="99"/>
    </row>
    <row r="79" spans="2:24" x14ac:dyDescent="0.2">
      <c r="B79" s="91"/>
      <c r="C79" s="92"/>
      <c r="D79" s="93"/>
      <c r="E79" s="142"/>
      <c r="F79" s="662"/>
      <c r="G79" s="663"/>
      <c r="H79" s="140"/>
      <c r="I79" s="666"/>
      <c r="J79" s="665"/>
      <c r="K79" s="143"/>
      <c r="L79" s="143"/>
      <c r="M79" s="141"/>
      <c r="N79" s="99"/>
    </row>
    <row r="80" spans="2:24" x14ac:dyDescent="0.2">
      <c r="B80" s="91"/>
      <c r="C80" s="92"/>
      <c r="D80" s="93"/>
      <c r="E80" s="142"/>
      <c r="F80" s="662"/>
      <c r="G80" s="663"/>
      <c r="H80" s="140"/>
      <c r="I80" s="664"/>
      <c r="J80" s="665"/>
      <c r="K80" s="140"/>
      <c r="L80" s="143"/>
      <c r="M80" s="141"/>
      <c r="N80" s="99"/>
    </row>
    <row r="81" spans="2:14" x14ac:dyDescent="0.2">
      <c r="B81" s="144"/>
      <c r="C81" s="145"/>
      <c r="D81" s="103"/>
      <c r="E81" s="286"/>
      <c r="F81" s="648" t="s">
        <v>28</v>
      </c>
      <c r="G81" s="649"/>
      <c r="H81" s="649"/>
      <c r="I81" s="649"/>
      <c r="J81" s="649"/>
      <c r="K81" s="649"/>
      <c r="L81" s="650"/>
      <c r="M81" s="290">
        <f>SUM(M73:M80)</f>
        <v>21315.4</v>
      </c>
      <c r="N81" s="146"/>
    </row>
    <row r="82" spans="2:14" x14ac:dyDescent="0.2">
      <c r="B82" s="144"/>
      <c r="C82" s="145"/>
      <c r="D82" s="103"/>
      <c r="E82" s="147"/>
      <c r="F82" s="148"/>
      <c r="G82" s="148"/>
      <c r="H82" s="148"/>
      <c r="I82" s="148"/>
      <c r="J82" s="148"/>
      <c r="K82" s="148"/>
      <c r="L82" s="148"/>
      <c r="M82" s="149"/>
      <c r="N82" s="146"/>
    </row>
    <row r="83" spans="2:14" x14ac:dyDescent="0.2">
      <c r="B83" s="91"/>
      <c r="C83" s="92">
        <v>1.2</v>
      </c>
      <c r="D83" s="93"/>
      <c r="E83" s="150"/>
      <c r="F83" s="137" t="s">
        <v>10</v>
      </c>
      <c r="G83" s="151"/>
      <c r="H83" s="151"/>
      <c r="I83" s="151"/>
      <c r="J83" s="151"/>
      <c r="K83" s="151"/>
      <c r="L83" s="151"/>
      <c r="M83" s="93"/>
      <c r="N83" s="99"/>
    </row>
    <row r="84" spans="2:14" x14ac:dyDescent="0.2">
      <c r="B84" s="91"/>
      <c r="C84" s="92"/>
      <c r="D84" s="93"/>
      <c r="E84" s="655" t="s">
        <v>2</v>
      </c>
      <c r="F84" s="656" t="s">
        <v>257</v>
      </c>
      <c r="G84" s="657"/>
      <c r="H84" s="657"/>
      <c r="I84" s="657"/>
      <c r="J84" s="658"/>
      <c r="K84" s="287" t="s">
        <v>252</v>
      </c>
      <c r="L84" s="287" t="s">
        <v>253</v>
      </c>
      <c r="M84" s="287" t="s">
        <v>252</v>
      </c>
      <c r="N84" s="99"/>
    </row>
    <row r="85" spans="2:14" x14ac:dyDescent="0.2">
      <c r="B85" s="91"/>
      <c r="C85" s="92"/>
      <c r="D85" s="93"/>
      <c r="E85" s="655"/>
      <c r="F85" s="659"/>
      <c r="G85" s="660"/>
      <c r="H85" s="660"/>
      <c r="I85" s="660"/>
      <c r="J85" s="661"/>
      <c r="K85" s="288" t="s">
        <v>254</v>
      </c>
      <c r="L85" s="288" t="s">
        <v>255</v>
      </c>
      <c r="M85" s="288" t="s">
        <v>256</v>
      </c>
      <c r="N85" s="99"/>
    </row>
    <row r="86" spans="2:14" x14ac:dyDescent="0.2">
      <c r="B86" s="91"/>
      <c r="C86" s="92"/>
      <c r="D86" s="93"/>
      <c r="E86" s="139"/>
      <c r="F86" s="645" t="s">
        <v>258</v>
      </c>
      <c r="G86" s="646"/>
      <c r="H86" s="646"/>
      <c r="I86" s="646"/>
      <c r="J86" s="647"/>
      <c r="K86" s="140"/>
      <c r="L86" s="140"/>
      <c r="M86" s="141">
        <f>Aktivet!G8</f>
        <v>0</v>
      </c>
      <c r="N86" s="99"/>
    </row>
    <row r="87" spans="2:14" x14ac:dyDescent="0.2">
      <c r="B87" s="91"/>
      <c r="C87" s="92"/>
      <c r="D87" s="93"/>
      <c r="E87" s="142"/>
      <c r="F87" s="645" t="s">
        <v>259</v>
      </c>
      <c r="G87" s="646"/>
      <c r="H87" s="646"/>
      <c r="I87" s="646"/>
      <c r="J87" s="647"/>
      <c r="K87" s="143"/>
      <c r="L87" s="143"/>
      <c r="M87" s="141"/>
      <c r="N87" s="99"/>
    </row>
    <row r="88" spans="2:14" x14ac:dyDescent="0.2">
      <c r="B88" s="91"/>
      <c r="C88" s="92"/>
      <c r="D88" s="93"/>
      <c r="E88" s="142"/>
      <c r="F88" s="645" t="s">
        <v>260</v>
      </c>
      <c r="G88" s="646"/>
      <c r="H88" s="646"/>
      <c r="I88" s="646"/>
      <c r="J88" s="647"/>
      <c r="K88" s="143"/>
      <c r="L88" s="143"/>
      <c r="M88" s="141"/>
      <c r="N88" s="99"/>
    </row>
    <row r="89" spans="2:14" x14ac:dyDescent="0.2">
      <c r="B89" s="91"/>
      <c r="C89" s="92"/>
      <c r="D89" s="93"/>
      <c r="E89" s="142"/>
      <c r="F89" s="645" t="s">
        <v>337</v>
      </c>
      <c r="G89" s="646"/>
      <c r="H89" s="646"/>
      <c r="I89" s="646"/>
      <c r="J89" s="647"/>
      <c r="K89" s="143"/>
      <c r="L89" s="143"/>
      <c r="M89" s="141"/>
      <c r="N89" s="99"/>
    </row>
    <row r="90" spans="2:14" x14ac:dyDescent="0.2">
      <c r="B90" s="91"/>
      <c r="C90" s="92"/>
      <c r="D90" s="93"/>
      <c r="E90" s="286"/>
      <c r="F90" s="648" t="s">
        <v>28</v>
      </c>
      <c r="G90" s="649"/>
      <c r="H90" s="649"/>
      <c r="I90" s="649"/>
      <c r="J90" s="649"/>
      <c r="K90" s="649"/>
      <c r="L90" s="650"/>
      <c r="M90" s="290">
        <f>SUM(M86:M89)</f>
        <v>0</v>
      </c>
      <c r="N90" s="99"/>
    </row>
    <row r="91" spans="2:14" x14ac:dyDescent="0.2">
      <c r="B91" s="91"/>
      <c r="C91" s="92"/>
      <c r="D91" s="93"/>
      <c r="E91" s="147"/>
      <c r="F91" s="148"/>
      <c r="G91" s="148"/>
      <c r="H91" s="148"/>
      <c r="I91" s="148"/>
      <c r="J91" s="148"/>
      <c r="K91" s="148"/>
      <c r="L91" s="148"/>
      <c r="M91" s="149"/>
      <c r="N91" s="99"/>
    </row>
    <row r="92" spans="2:14" x14ac:dyDescent="0.2">
      <c r="B92" s="91"/>
      <c r="C92" s="92"/>
      <c r="D92" s="93"/>
      <c r="E92" s="135">
        <v>2</v>
      </c>
      <c r="F92" s="136" t="s">
        <v>39</v>
      </c>
      <c r="G92" s="148"/>
      <c r="H92" s="148"/>
      <c r="I92" s="148"/>
      <c r="J92" s="148"/>
      <c r="K92" s="148"/>
      <c r="L92" s="148"/>
      <c r="M92" s="149"/>
      <c r="N92" s="99"/>
    </row>
    <row r="93" spans="2:14" x14ac:dyDescent="0.2">
      <c r="B93" s="91"/>
      <c r="C93" s="92"/>
      <c r="D93" s="93"/>
      <c r="E93" s="135"/>
      <c r="F93" s="136"/>
      <c r="G93" s="148"/>
      <c r="H93" s="148"/>
      <c r="I93" s="148"/>
      <c r="J93" s="148"/>
      <c r="K93" s="148"/>
      <c r="L93" s="148"/>
      <c r="M93" s="149"/>
      <c r="N93" s="99"/>
    </row>
    <row r="94" spans="2:14" x14ac:dyDescent="0.2">
      <c r="B94" s="91"/>
      <c r="C94" s="147">
        <v>2.1</v>
      </c>
      <c r="D94" s="93"/>
      <c r="E94" s="147"/>
      <c r="F94" s="152" t="s">
        <v>41</v>
      </c>
      <c r="G94" s="148"/>
      <c r="H94" s="148"/>
      <c r="I94" s="148"/>
      <c r="J94" s="148"/>
      <c r="K94" s="148"/>
      <c r="L94" s="148"/>
      <c r="M94" s="149"/>
      <c r="N94" s="99"/>
    </row>
    <row r="95" spans="2:14" x14ac:dyDescent="0.2">
      <c r="B95" s="91"/>
      <c r="C95" s="147"/>
      <c r="D95" s="93"/>
      <c r="E95" s="147"/>
      <c r="F95" s="152"/>
      <c r="G95" s="153" t="s">
        <v>338</v>
      </c>
      <c r="H95" s="148"/>
      <c r="I95" s="148"/>
      <c r="J95" s="148"/>
      <c r="K95" s="148"/>
      <c r="L95" s="205"/>
      <c r="M95" s="149"/>
      <c r="N95" s="99"/>
    </row>
    <row r="96" spans="2:14" x14ac:dyDescent="0.2">
      <c r="B96" s="91"/>
      <c r="C96" s="154">
        <v>2.2000000000000002</v>
      </c>
      <c r="D96" s="93"/>
      <c r="E96" s="147"/>
      <c r="F96" s="152" t="s">
        <v>42</v>
      </c>
      <c r="G96" s="148"/>
      <c r="H96" s="148"/>
      <c r="I96" s="148"/>
      <c r="J96" s="148"/>
      <c r="K96" s="148"/>
      <c r="L96" s="205"/>
      <c r="M96" s="149"/>
      <c r="N96" s="99"/>
    </row>
    <row r="97" spans="2:14" x14ac:dyDescent="0.2">
      <c r="B97" s="91"/>
      <c r="C97" s="154"/>
      <c r="D97" s="93"/>
      <c r="E97" s="147"/>
      <c r="F97" s="152"/>
      <c r="G97" s="153" t="s">
        <v>340</v>
      </c>
      <c r="H97" s="148"/>
      <c r="I97" s="148"/>
      <c r="J97" s="148"/>
      <c r="K97" s="148"/>
      <c r="L97" s="205"/>
      <c r="M97" s="149"/>
      <c r="N97" s="99"/>
    </row>
    <row r="98" spans="2:14" x14ac:dyDescent="0.2">
      <c r="B98" s="91"/>
      <c r="C98" s="147">
        <v>2.2999999999999998</v>
      </c>
      <c r="D98" s="93"/>
      <c r="E98" s="147"/>
      <c r="F98" s="152" t="s">
        <v>40</v>
      </c>
      <c r="G98" s="148"/>
      <c r="H98" s="148"/>
      <c r="I98" s="148"/>
      <c r="J98" s="148"/>
      <c r="K98" s="148"/>
      <c r="L98" s="205"/>
      <c r="M98" s="149"/>
      <c r="N98" s="99"/>
    </row>
    <row r="99" spans="2:14" x14ac:dyDescent="0.2">
      <c r="B99" s="91"/>
      <c r="C99" s="92"/>
      <c r="D99" s="93"/>
      <c r="E99" s="147"/>
      <c r="F99" s="148"/>
      <c r="G99" s="153" t="s">
        <v>339</v>
      </c>
      <c r="H99" s="148"/>
      <c r="I99" s="148"/>
      <c r="J99" s="148"/>
      <c r="K99" s="148"/>
      <c r="L99" s="205"/>
      <c r="M99" s="149"/>
      <c r="N99" s="99"/>
    </row>
    <row r="100" spans="2:14" x14ac:dyDescent="0.2">
      <c r="B100" s="86"/>
      <c r="C100" s="155"/>
      <c r="D100" s="82"/>
      <c r="E100" s="148"/>
      <c r="F100" s="148"/>
      <c r="G100" s="148"/>
      <c r="H100" s="148"/>
      <c r="I100" s="148"/>
      <c r="J100" s="148"/>
      <c r="K100" s="148"/>
      <c r="L100" s="205"/>
      <c r="M100" s="156"/>
      <c r="N100" s="87"/>
    </row>
    <row r="101" spans="2:14" x14ac:dyDescent="0.2">
      <c r="B101" s="86"/>
      <c r="C101" s="155"/>
      <c r="D101" s="82"/>
      <c r="E101" s="157">
        <v>3</v>
      </c>
      <c r="F101" s="158" t="s">
        <v>43</v>
      </c>
      <c r="G101" s="148"/>
      <c r="H101" s="148"/>
      <c r="I101" s="148"/>
      <c r="J101" s="148"/>
      <c r="K101" s="148"/>
      <c r="L101" s="488">
        <f>L103+L109+L112+L115+L131</f>
        <v>1000306</v>
      </c>
      <c r="M101" s="156"/>
      <c r="N101" s="87"/>
    </row>
    <row r="102" spans="2:14" x14ac:dyDescent="0.2">
      <c r="B102" s="86"/>
      <c r="C102" s="155">
        <v>3.1</v>
      </c>
      <c r="D102" s="82"/>
      <c r="E102" s="148"/>
      <c r="F102" s="159" t="s">
        <v>44</v>
      </c>
      <c r="G102" s="148"/>
      <c r="H102" s="148"/>
      <c r="I102" s="148"/>
      <c r="J102" s="148"/>
      <c r="K102" s="148"/>
      <c r="L102" s="205"/>
      <c r="M102" s="156"/>
      <c r="N102" s="87"/>
    </row>
    <row r="103" spans="2:14" x14ac:dyDescent="0.2">
      <c r="B103" s="86"/>
      <c r="C103" s="155"/>
      <c r="D103" s="82"/>
      <c r="E103" s="84"/>
      <c r="F103" s="160" t="s">
        <v>262</v>
      </c>
      <c r="G103" s="161"/>
      <c r="H103" s="161"/>
      <c r="I103" s="161"/>
      <c r="J103" s="161"/>
      <c r="K103" s="161"/>
      <c r="L103" s="478">
        <f>L104+L105</f>
        <v>0</v>
      </c>
      <c r="M103" s="156"/>
      <c r="N103" s="87"/>
    </row>
    <row r="104" spans="2:14" x14ac:dyDescent="0.2">
      <c r="B104" s="86"/>
      <c r="C104" s="155"/>
      <c r="D104" s="82"/>
      <c r="E104" s="147" t="s">
        <v>261</v>
      </c>
      <c r="F104" s="161" t="s">
        <v>342</v>
      </c>
      <c r="G104" s="161"/>
      <c r="H104" s="161"/>
      <c r="I104" s="161"/>
      <c r="J104" s="161"/>
      <c r="K104" s="162"/>
      <c r="L104" s="479">
        <f>Aktivet!G14-Aktivet!H14</f>
        <v>0</v>
      </c>
      <c r="M104" s="156"/>
      <c r="N104" s="87"/>
    </row>
    <row r="105" spans="2:14" x14ac:dyDescent="0.2">
      <c r="B105" s="86"/>
      <c r="C105" s="155"/>
      <c r="D105" s="82"/>
      <c r="E105" s="147" t="s">
        <v>261</v>
      </c>
      <c r="F105" s="161" t="s">
        <v>343</v>
      </c>
      <c r="G105" s="161"/>
      <c r="H105" s="161"/>
      <c r="I105" s="161"/>
      <c r="J105" s="161"/>
      <c r="K105" s="162"/>
      <c r="L105" s="479">
        <f>Aktivet!H14</f>
        <v>0</v>
      </c>
      <c r="M105" s="156"/>
      <c r="N105" s="87"/>
    </row>
    <row r="106" spans="2:14" x14ac:dyDescent="0.2">
      <c r="B106" s="86"/>
      <c r="C106" s="155"/>
      <c r="D106" s="82"/>
      <c r="E106" s="147" t="s">
        <v>261</v>
      </c>
      <c r="F106" s="124" t="s">
        <v>368</v>
      </c>
      <c r="G106" s="161"/>
      <c r="H106" s="161"/>
      <c r="I106" s="161"/>
      <c r="J106" s="161"/>
      <c r="K106" s="162"/>
      <c r="L106" s="479"/>
      <c r="M106" s="156"/>
      <c r="N106" s="87"/>
    </row>
    <row r="107" spans="2:14" x14ac:dyDescent="0.2">
      <c r="B107" s="86"/>
      <c r="C107" s="155"/>
      <c r="D107" s="82"/>
      <c r="E107" s="148"/>
      <c r="G107" s="164" t="s">
        <v>341</v>
      </c>
      <c r="H107" s="148"/>
      <c r="I107" s="161"/>
      <c r="J107" s="161"/>
      <c r="K107" s="148"/>
      <c r="L107" s="205"/>
      <c r="M107" s="156"/>
      <c r="N107" s="87"/>
    </row>
    <row r="108" spans="2:14" x14ac:dyDescent="0.2">
      <c r="B108" s="86"/>
      <c r="C108" s="155"/>
      <c r="D108" s="82"/>
      <c r="E108" s="148"/>
      <c r="F108" s="159"/>
      <c r="G108" s="148"/>
      <c r="H108" s="148"/>
      <c r="I108" s="161"/>
      <c r="J108" s="161"/>
      <c r="K108" s="148"/>
      <c r="L108" s="205"/>
      <c r="M108" s="156"/>
      <c r="N108" s="87"/>
    </row>
    <row r="109" spans="2:14" x14ac:dyDescent="0.2">
      <c r="B109" s="86"/>
      <c r="C109" s="155">
        <v>3.2</v>
      </c>
      <c r="D109" s="82"/>
      <c r="E109" s="148"/>
      <c r="F109" s="159" t="s">
        <v>45</v>
      </c>
      <c r="G109" s="148"/>
      <c r="H109" s="148"/>
      <c r="I109" s="148"/>
      <c r="J109" s="148"/>
      <c r="K109" s="148"/>
      <c r="L109" s="485">
        <f>L110</f>
        <v>0</v>
      </c>
      <c r="M109" s="156"/>
      <c r="N109" s="87"/>
    </row>
    <row r="110" spans="2:14" x14ac:dyDescent="0.2">
      <c r="B110" s="86"/>
      <c r="C110" s="155"/>
      <c r="D110" s="82"/>
      <c r="E110" s="147" t="s">
        <v>261</v>
      </c>
      <c r="F110" s="298" t="s">
        <v>571</v>
      </c>
      <c r="G110" s="148"/>
      <c r="H110" s="148"/>
      <c r="I110" s="148"/>
      <c r="J110" s="148"/>
      <c r="K110" s="148"/>
      <c r="L110" s="205"/>
      <c r="M110" s="156"/>
      <c r="N110" s="87"/>
    </row>
    <row r="111" spans="2:14" x14ac:dyDescent="0.2">
      <c r="B111" s="86"/>
      <c r="C111" s="155"/>
      <c r="D111" s="82"/>
      <c r="E111" s="148"/>
      <c r="F111" s="159"/>
      <c r="G111" s="148"/>
      <c r="H111" s="148"/>
      <c r="I111" s="148"/>
      <c r="J111" s="148"/>
      <c r="K111" s="148"/>
      <c r="L111" s="205"/>
      <c r="M111" s="156"/>
      <c r="N111" s="87"/>
    </row>
    <row r="112" spans="2:14" x14ac:dyDescent="0.2">
      <c r="B112" s="86"/>
      <c r="C112" s="155">
        <v>3.3</v>
      </c>
      <c r="D112" s="82"/>
      <c r="E112" s="148"/>
      <c r="F112" s="159" t="s">
        <v>46</v>
      </c>
      <c r="G112" s="148"/>
      <c r="H112" s="148"/>
      <c r="I112" s="148"/>
      <c r="J112" s="148"/>
      <c r="K112" s="148"/>
      <c r="L112" s="485">
        <f>L113</f>
        <v>0</v>
      </c>
      <c r="M112" s="156"/>
      <c r="N112" s="87"/>
    </row>
    <row r="113" spans="2:14" x14ac:dyDescent="0.2">
      <c r="B113" s="86"/>
      <c r="C113" s="155"/>
      <c r="D113" s="82"/>
      <c r="E113" s="147" t="s">
        <v>261</v>
      </c>
      <c r="F113" s="297" t="s">
        <v>344</v>
      </c>
      <c r="G113" s="148"/>
      <c r="H113" s="148"/>
      <c r="I113" s="148"/>
      <c r="J113" s="148"/>
      <c r="K113" s="148"/>
      <c r="L113" s="205"/>
      <c r="M113" s="156"/>
      <c r="N113" s="87"/>
    </row>
    <row r="114" spans="2:14" x14ac:dyDescent="0.2">
      <c r="B114" s="86"/>
      <c r="C114" s="155"/>
      <c r="D114" s="82"/>
      <c r="E114" s="148"/>
      <c r="F114" s="165"/>
      <c r="G114" s="148"/>
      <c r="H114" s="148"/>
      <c r="I114" s="148"/>
      <c r="J114" s="148"/>
      <c r="K114" s="148"/>
      <c r="L114" s="205"/>
      <c r="M114" s="156"/>
      <c r="N114" s="87"/>
    </row>
    <row r="115" spans="2:14" x14ac:dyDescent="0.2">
      <c r="B115" s="86"/>
      <c r="C115" s="155">
        <v>3.4</v>
      </c>
      <c r="D115" s="82"/>
      <c r="E115" s="148"/>
      <c r="F115" s="159" t="s">
        <v>47</v>
      </c>
      <c r="G115" s="148"/>
      <c r="H115" s="148"/>
      <c r="I115" s="148"/>
      <c r="J115" s="148"/>
      <c r="K115" s="148"/>
      <c r="L115" s="488">
        <f>L116+L117+L118+L119+L120+L121+L122+L123+L124+L125+L126+L127+L128+L129</f>
        <v>1000306</v>
      </c>
      <c r="M115" s="156"/>
      <c r="N115" s="87"/>
    </row>
    <row r="116" spans="2:14" x14ac:dyDescent="0.2">
      <c r="B116" s="86"/>
      <c r="C116" s="155"/>
      <c r="D116" s="82"/>
      <c r="E116" s="147" t="s">
        <v>261</v>
      </c>
      <c r="F116" s="166" t="s">
        <v>345</v>
      </c>
      <c r="G116" s="148"/>
      <c r="H116" s="148"/>
      <c r="I116" s="148"/>
      <c r="J116" s="148"/>
      <c r="K116" s="148"/>
      <c r="L116" s="205"/>
      <c r="M116" s="156"/>
      <c r="N116" s="87"/>
    </row>
    <row r="117" spans="2:14" x14ac:dyDescent="0.2">
      <c r="B117" s="86"/>
      <c r="C117" s="155"/>
      <c r="D117" s="82"/>
      <c r="E117" s="147" t="s">
        <v>261</v>
      </c>
      <c r="F117" s="166" t="s">
        <v>346</v>
      </c>
      <c r="G117" s="148"/>
      <c r="H117" s="148"/>
      <c r="I117" s="148"/>
      <c r="J117" s="148"/>
      <c r="K117" s="148"/>
      <c r="L117" s="163"/>
      <c r="M117" s="156"/>
      <c r="N117" s="87"/>
    </row>
    <row r="118" spans="2:14" x14ac:dyDescent="0.2">
      <c r="B118" s="86"/>
      <c r="C118" s="155"/>
      <c r="D118" s="82"/>
      <c r="E118" s="147" t="s">
        <v>261</v>
      </c>
      <c r="F118" s="166" t="s">
        <v>347</v>
      </c>
      <c r="G118" s="148"/>
      <c r="H118" s="148"/>
      <c r="I118" s="148"/>
      <c r="J118" s="148"/>
      <c r="K118" s="148"/>
      <c r="L118" s="163"/>
      <c r="M118" s="156"/>
      <c r="N118" s="87"/>
    </row>
    <row r="119" spans="2:14" x14ac:dyDescent="0.2">
      <c r="B119" s="86"/>
      <c r="C119" s="155"/>
      <c r="D119" s="82"/>
      <c r="E119" s="147" t="s">
        <v>261</v>
      </c>
      <c r="F119" s="166" t="s">
        <v>348</v>
      </c>
      <c r="G119" s="148"/>
      <c r="H119" s="148"/>
      <c r="I119" s="148"/>
      <c r="J119" s="148"/>
      <c r="K119" s="148"/>
      <c r="L119" s="163"/>
      <c r="M119" s="156"/>
      <c r="N119" s="87"/>
    </row>
    <row r="120" spans="2:14" x14ac:dyDescent="0.2">
      <c r="B120" s="86"/>
      <c r="C120" s="155"/>
      <c r="D120" s="82"/>
      <c r="E120" s="147" t="s">
        <v>261</v>
      </c>
      <c r="F120" s="166" t="s">
        <v>349</v>
      </c>
      <c r="G120" s="148"/>
      <c r="H120" s="148"/>
      <c r="I120" s="148"/>
      <c r="J120" s="148"/>
      <c r="K120" s="148"/>
      <c r="L120" s="308">
        <f>Aktivet!G17</f>
        <v>0</v>
      </c>
      <c r="M120" s="156"/>
      <c r="N120" s="87"/>
    </row>
    <row r="121" spans="2:14" x14ac:dyDescent="0.2">
      <c r="B121" s="86"/>
      <c r="C121" s="155"/>
      <c r="D121" s="82"/>
      <c r="E121" s="147" t="s">
        <v>261</v>
      </c>
      <c r="F121" s="166" t="s">
        <v>350</v>
      </c>
      <c r="G121" s="148"/>
      <c r="H121" s="148"/>
      <c r="I121" s="148"/>
      <c r="J121" s="148"/>
      <c r="K121" s="148"/>
      <c r="L121" s="308">
        <f>Aktivet!G18</f>
        <v>1000306</v>
      </c>
      <c r="M121" s="156"/>
      <c r="N121" s="87"/>
    </row>
    <row r="122" spans="2:14" x14ac:dyDescent="0.2">
      <c r="B122" s="86"/>
      <c r="C122" s="155"/>
      <c r="D122" s="82"/>
      <c r="E122" s="147" t="s">
        <v>261</v>
      </c>
      <c r="F122" s="166" t="s">
        <v>357</v>
      </c>
      <c r="G122" s="148"/>
      <c r="H122" s="148"/>
      <c r="I122" s="148"/>
      <c r="J122" s="148"/>
      <c r="K122" s="148"/>
      <c r="L122" s="163"/>
      <c r="M122" s="156"/>
      <c r="N122" s="87"/>
    </row>
    <row r="123" spans="2:14" x14ac:dyDescent="0.2">
      <c r="B123" s="86"/>
      <c r="C123" s="155"/>
      <c r="D123" s="82"/>
      <c r="E123" s="147" t="s">
        <v>261</v>
      </c>
      <c r="F123" s="166" t="s">
        <v>351</v>
      </c>
      <c r="G123" s="148"/>
      <c r="H123" s="148"/>
      <c r="I123" s="148"/>
      <c r="J123" s="148"/>
      <c r="K123" s="148"/>
      <c r="L123" s="163"/>
      <c r="M123" s="156"/>
      <c r="N123" s="87"/>
    </row>
    <row r="124" spans="2:14" x14ac:dyDescent="0.2">
      <c r="B124" s="86"/>
      <c r="C124" s="155"/>
      <c r="D124" s="82"/>
      <c r="E124" s="147" t="s">
        <v>261</v>
      </c>
      <c r="F124" s="166" t="s">
        <v>358</v>
      </c>
      <c r="G124" s="148"/>
      <c r="H124" s="148"/>
      <c r="I124" s="148"/>
      <c r="J124" s="148"/>
      <c r="K124" s="148"/>
      <c r="L124" s="163"/>
      <c r="M124" s="156"/>
      <c r="N124" s="87"/>
    </row>
    <row r="125" spans="2:14" x14ac:dyDescent="0.2">
      <c r="B125" s="86"/>
      <c r="C125" s="155"/>
      <c r="D125" s="82"/>
      <c r="E125" s="147" t="s">
        <v>261</v>
      </c>
      <c r="F125" s="166" t="s">
        <v>353</v>
      </c>
      <c r="G125" s="148"/>
      <c r="H125" s="148"/>
      <c r="I125" s="148"/>
      <c r="J125" s="148"/>
      <c r="K125" s="148"/>
      <c r="L125" s="163"/>
      <c r="M125" s="156"/>
      <c r="N125" s="87"/>
    </row>
    <row r="126" spans="2:14" x14ac:dyDescent="0.2">
      <c r="B126" s="86"/>
      <c r="C126" s="155"/>
      <c r="D126" s="82"/>
      <c r="E126" s="147" t="s">
        <v>261</v>
      </c>
      <c r="F126" s="166" t="s">
        <v>354</v>
      </c>
      <c r="G126" s="148"/>
      <c r="H126" s="148"/>
      <c r="I126" s="148"/>
      <c r="J126" s="148"/>
      <c r="K126" s="148"/>
      <c r="L126" s="163"/>
      <c r="M126" s="156"/>
      <c r="N126" s="87"/>
    </row>
    <row r="127" spans="2:14" x14ac:dyDescent="0.2">
      <c r="B127" s="86"/>
      <c r="C127" s="155"/>
      <c r="D127" s="82"/>
      <c r="E127" s="147" t="s">
        <v>261</v>
      </c>
      <c r="F127" s="166" t="s">
        <v>355</v>
      </c>
      <c r="G127" s="148"/>
      <c r="H127" s="148"/>
      <c r="I127" s="148"/>
      <c r="J127" s="148"/>
      <c r="K127" s="148"/>
      <c r="L127" s="163"/>
      <c r="M127" s="156"/>
      <c r="N127" s="87"/>
    </row>
    <row r="128" spans="2:14" x14ac:dyDescent="0.2">
      <c r="B128" s="86"/>
      <c r="C128" s="155"/>
      <c r="D128" s="82"/>
      <c r="E128" s="147" t="s">
        <v>261</v>
      </c>
      <c r="F128" s="166" t="s">
        <v>356</v>
      </c>
      <c r="G128" s="148"/>
      <c r="H128" s="148"/>
      <c r="I128" s="148"/>
      <c r="J128" s="148"/>
      <c r="K128" s="148"/>
      <c r="L128" s="484"/>
      <c r="M128" s="156"/>
      <c r="N128" s="87"/>
    </row>
    <row r="129" spans="2:14" x14ac:dyDescent="0.2">
      <c r="B129" s="86"/>
      <c r="C129" s="155"/>
      <c r="D129" s="82"/>
      <c r="E129" s="147" t="s">
        <v>261</v>
      </c>
      <c r="F129" s="300" t="s">
        <v>359</v>
      </c>
      <c r="G129" s="148"/>
      <c r="H129" s="148"/>
      <c r="I129" s="148"/>
      <c r="J129" s="148"/>
      <c r="K129" s="148"/>
      <c r="L129" s="484"/>
      <c r="M129" s="156"/>
      <c r="N129" s="87"/>
    </row>
    <row r="130" spans="2:14" x14ac:dyDescent="0.2">
      <c r="B130" s="86"/>
      <c r="C130" s="155"/>
      <c r="D130" s="82"/>
      <c r="E130" s="148"/>
      <c r="F130" s="166"/>
      <c r="G130" s="148"/>
      <c r="H130" s="148"/>
      <c r="I130" s="148"/>
      <c r="J130" s="148"/>
      <c r="K130" s="148"/>
      <c r="L130" s="480"/>
      <c r="M130" s="156"/>
      <c r="N130" s="87"/>
    </row>
    <row r="131" spans="2:14" x14ac:dyDescent="0.2">
      <c r="B131" s="86"/>
      <c r="C131" s="155">
        <v>3.5</v>
      </c>
      <c r="D131" s="82"/>
      <c r="E131" s="148"/>
      <c r="F131" s="159" t="s">
        <v>48</v>
      </c>
      <c r="G131" s="148"/>
      <c r="H131" s="148"/>
      <c r="I131" s="148"/>
      <c r="J131" s="148"/>
      <c r="K131" s="148"/>
      <c r="L131" s="485">
        <f>L132+L133</f>
        <v>0</v>
      </c>
      <c r="M131" s="156"/>
      <c r="N131" s="87"/>
    </row>
    <row r="132" spans="2:14" x14ac:dyDescent="0.2">
      <c r="B132" s="86"/>
      <c r="C132" s="155"/>
      <c r="D132" s="82"/>
      <c r="E132" s="147" t="s">
        <v>261</v>
      </c>
      <c r="F132" s="165" t="s">
        <v>360</v>
      </c>
      <c r="G132" s="148"/>
      <c r="H132" s="148"/>
      <c r="I132" s="148"/>
      <c r="J132" s="148"/>
      <c r="K132" s="148"/>
      <c r="L132" s="486"/>
      <c r="M132" s="156"/>
      <c r="N132" s="87"/>
    </row>
    <row r="133" spans="2:14" x14ac:dyDescent="0.2">
      <c r="B133" s="86"/>
      <c r="C133" s="155"/>
      <c r="D133" s="82"/>
      <c r="E133" s="147" t="s">
        <v>261</v>
      </c>
      <c r="F133" s="165" t="s">
        <v>361</v>
      </c>
      <c r="G133" s="148"/>
      <c r="H133" s="148"/>
      <c r="I133" s="148"/>
      <c r="J133" s="148"/>
      <c r="K133" s="148"/>
      <c r="L133" s="486"/>
      <c r="M133" s="156"/>
      <c r="N133" s="87"/>
    </row>
    <row r="134" spans="2:14" x14ac:dyDescent="0.2">
      <c r="B134" s="86"/>
      <c r="C134" s="155"/>
      <c r="D134" s="82"/>
      <c r="E134" s="148"/>
      <c r="F134" s="159"/>
      <c r="G134" s="148"/>
      <c r="H134" s="148"/>
      <c r="I134" s="148"/>
      <c r="J134" s="148"/>
      <c r="K134" s="148"/>
      <c r="L134" s="205"/>
      <c r="M134" s="156"/>
      <c r="N134" s="87"/>
    </row>
    <row r="135" spans="2:14" x14ac:dyDescent="0.2">
      <c r="B135" s="86"/>
      <c r="C135" s="155"/>
      <c r="D135" s="82"/>
      <c r="E135" s="157">
        <v>4</v>
      </c>
      <c r="F135" s="158" t="s">
        <v>49</v>
      </c>
      <c r="G135" s="148"/>
      <c r="H135" s="148"/>
      <c r="I135" s="148"/>
      <c r="J135" s="148"/>
      <c r="K135" s="148"/>
      <c r="L135" s="485">
        <f>L136+L137+L138+L139+L140+L141+L142+L143+L144</f>
        <v>0</v>
      </c>
      <c r="M135" s="156"/>
      <c r="N135" s="87"/>
    </row>
    <row r="136" spans="2:14" x14ac:dyDescent="0.2">
      <c r="B136" s="86"/>
      <c r="C136" s="155">
        <v>4.0999999999999996</v>
      </c>
      <c r="D136" s="82"/>
      <c r="E136" s="148"/>
      <c r="F136" s="159" t="s">
        <v>50</v>
      </c>
      <c r="G136" s="148"/>
      <c r="H136" s="148"/>
      <c r="I136" s="148"/>
      <c r="J136" s="148"/>
      <c r="K136" s="148"/>
      <c r="L136" s="486"/>
      <c r="M136" s="156"/>
      <c r="N136" s="87"/>
    </row>
    <row r="137" spans="2:14" x14ac:dyDescent="0.2">
      <c r="B137" s="86"/>
      <c r="C137" s="155"/>
      <c r="D137" s="82"/>
      <c r="E137" s="147" t="s">
        <v>261</v>
      </c>
      <c r="F137" s="166" t="s">
        <v>362</v>
      </c>
      <c r="G137" s="148"/>
      <c r="H137" s="148"/>
      <c r="I137" s="148"/>
      <c r="J137" s="148"/>
      <c r="K137" s="148"/>
      <c r="L137" s="486"/>
      <c r="M137" s="156"/>
      <c r="N137" s="87"/>
    </row>
    <row r="138" spans="2:14" x14ac:dyDescent="0.2">
      <c r="B138" s="86"/>
      <c r="C138" s="155"/>
      <c r="D138" s="82"/>
      <c r="E138" s="147" t="s">
        <v>261</v>
      </c>
      <c r="F138" s="166" t="s">
        <v>363</v>
      </c>
      <c r="G138" s="148"/>
      <c r="H138" s="148"/>
      <c r="I138" s="148"/>
      <c r="J138" s="148"/>
      <c r="K138" s="148"/>
      <c r="L138" s="486"/>
      <c r="M138" s="156"/>
      <c r="N138" s="87"/>
    </row>
    <row r="139" spans="2:14" x14ac:dyDescent="0.2">
      <c r="B139" s="86"/>
      <c r="C139" s="155"/>
      <c r="D139" s="82"/>
      <c r="E139" s="147" t="s">
        <v>261</v>
      </c>
      <c r="F139" s="166" t="s">
        <v>364</v>
      </c>
      <c r="G139" s="148"/>
      <c r="H139" s="148"/>
      <c r="I139" s="148"/>
      <c r="J139" s="148"/>
      <c r="K139" s="148"/>
      <c r="L139" s="486"/>
      <c r="M139" s="156"/>
      <c r="N139" s="87"/>
    </row>
    <row r="140" spans="2:14" x14ac:dyDescent="0.2">
      <c r="B140" s="86"/>
      <c r="C140" s="155"/>
      <c r="D140" s="82"/>
      <c r="E140" s="147" t="s">
        <v>261</v>
      </c>
      <c r="F140" s="166" t="s">
        <v>365</v>
      </c>
      <c r="G140" s="148"/>
      <c r="H140" s="148"/>
      <c r="I140" s="148"/>
      <c r="J140" s="148"/>
      <c r="K140" s="148"/>
      <c r="L140" s="486"/>
      <c r="M140" s="156"/>
      <c r="N140" s="87"/>
    </row>
    <row r="141" spans="2:14" x14ac:dyDescent="0.2">
      <c r="B141" s="86"/>
      <c r="C141" s="155"/>
      <c r="D141" s="82"/>
      <c r="E141" s="147" t="s">
        <v>261</v>
      </c>
      <c r="F141" s="166" t="s">
        <v>366</v>
      </c>
      <c r="G141" s="148"/>
      <c r="H141" s="148"/>
      <c r="I141" s="148"/>
      <c r="J141" s="148"/>
      <c r="K141" s="148"/>
      <c r="L141" s="486"/>
      <c r="M141" s="156"/>
      <c r="N141" s="87"/>
    </row>
    <row r="142" spans="2:14" x14ac:dyDescent="0.2">
      <c r="B142" s="86"/>
      <c r="C142" s="155"/>
      <c r="D142" s="82"/>
      <c r="E142" s="205" t="s">
        <v>261</v>
      </c>
      <c r="F142" s="206" t="s">
        <v>367</v>
      </c>
      <c r="G142" s="205"/>
      <c r="H142" s="205"/>
      <c r="I142" s="148"/>
      <c r="J142" s="148"/>
      <c r="K142" s="148"/>
      <c r="L142" s="486"/>
      <c r="M142" s="156"/>
      <c r="N142" s="87"/>
    </row>
    <row r="143" spans="2:14" x14ac:dyDescent="0.2">
      <c r="B143" s="86"/>
      <c r="C143" s="155"/>
      <c r="D143" s="82"/>
      <c r="E143" s="147" t="s">
        <v>261</v>
      </c>
      <c r="F143" s="166" t="s">
        <v>369</v>
      </c>
      <c r="G143" s="148"/>
      <c r="H143" s="148"/>
      <c r="I143" s="148"/>
      <c r="J143" s="148"/>
      <c r="K143" s="148"/>
      <c r="L143" s="486"/>
      <c r="M143" s="156"/>
      <c r="N143" s="87"/>
    </row>
    <row r="144" spans="2:14" x14ac:dyDescent="0.2">
      <c r="B144" s="86"/>
      <c r="C144" s="155"/>
      <c r="D144" s="82"/>
      <c r="E144" s="147" t="s">
        <v>261</v>
      </c>
      <c r="F144" s="166" t="s">
        <v>370</v>
      </c>
      <c r="G144" s="148"/>
      <c r="H144" s="148"/>
      <c r="I144" s="148"/>
      <c r="J144" s="148"/>
      <c r="K144" s="148"/>
      <c r="L144" s="486"/>
      <c r="M144" s="156"/>
      <c r="N144" s="87"/>
    </row>
    <row r="145" spans="2:14" x14ac:dyDescent="0.2">
      <c r="B145" s="86"/>
      <c r="C145" s="155"/>
      <c r="D145" s="82"/>
      <c r="E145" s="148"/>
      <c r="G145" s="464" t="s">
        <v>376</v>
      </c>
      <c r="H145" s="205"/>
      <c r="I145" s="205"/>
      <c r="J145" s="205"/>
      <c r="K145" s="205"/>
      <c r="L145" s="205"/>
      <c r="M145" s="156"/>
      <c r="N145" s="87"/>
    </row>
    <row r="146" spans="2:14" x14ac:dyDescent="0.2">
      <c r="B146" s="86"/>
      <c r="C146" s="155"/>
      <c r="D146" s="82"/>
      <c r="E146" s="148"/>
      <c r="F146" s="164"/>
      <c r="G146" s="148"/>
      <c r="H146" s="148"/>
      <c r="I146" s="148"/>
      <c r="J146" s="148"/>
      <c r="K146" s="148"/>
      <c r="L146" s="205"/>
      <c r="M146" s="156"/>
      <c r="N146" s="87"/>
    </row>
    <row r="147" spans="2:14" x14ac:dyDescent="0.2">
      <c r="B147" s="86"/>
      <c r="C147" s="155">
        <v>4.2</v>
      </c>
      <c r="D147" s="82"/>
      <c r="E147" s="148"/>
      <c r="F147" s="159" t="s">
        <v>51</v>
      </c>
      <c r="G147" s="148"/>
      <c r="H147" s="148"/>
      <c r="I147" s="148"/>
      <c r="J147" s="148"/>
      <c r="K147" s="148"/>
      <c r="L147" s="485">
        <f>L148+L149+L150+L151</f>
        <v>0</v>
      </c>
      <c r="M147" s="156"/>
      <c r="N147" s="87"/>
    </row>
    <row r="148" spans="2:14" x14ac:dyDescent="0.2">
      <c r="B148" s="86"/>
      <c r="C148" s="155"/>
      <c r="D148" s="82"/>
      <c r="E148" s="147" t="s">
        <v>261</v>
      </c>
      <c r="F148" s="166" t="s">
        <v>371</v>
      </c>
      <c r="G148" s="148"/>
      <c r="H148" s="148"/>
      <c r="I148" s="148"/>
      <c r="J148" s="148"/>
      <c r="K148" s="148"/>
      <c r="L148" s="486"/>
      <c r="M148" s="156"/>
      <c r="N148" s="87"/>
    </row>
    <row r="149" spans="2:14" x14ac:dyDescent="0.2">
      <c r="B149" s="86"/>
      <c r="C149" s="155"/>
      <c r="D149" s="82"/>
      <c r="E149" s="147" t="s">
        <v>261</v>
      </c>
      <c r="F149" s="166" t="s">
        <v>372</v>
      </c>
      <c r="G149" s="148"/>
      <c r="H149" s="148"/>
      <c r="I149" s="148"/>
      <c r="J149" s="148"/>
      <c r="K149" s="148"/>
      <c r="L149" s="486"/>
      <c r="M149" s="156"/>
      <c r="N149" s="87"/>
    </row>
    <row r="150" spans="2:14" x14ac:dyDescent="0.2">
      <c r="B150" s="86"/>
      <c r="C150" s="155"/>
      <c r="D150" s="82"/>
      <c r="E150" s="147" t="s">
        <v>261</v>
      </c>
      <c r="F150" s="166" t="s">
        <v>373</v>
      </c>
      <c r="G150" s="148"/>
      <c r="H150" s="148"/>
      <c r="I150" s="148"/>
      <c r="J150" s="148"/>
      <c r="K150" s="148"/>
      <c r="L150" s="486"/>
      <c r="M150" s="156"/>
      <c r="N150" s="87"/>
    </row>
    <row r="151" spans="2:14" x14ac:dyDescent="0.2">
      <c r="B151" s="86"/>
      <c r="C151" s="155"/>
      <c r="D151" s="82"/>
      <c r="E151" s="147" t="s">
        <v>261</v>
      </c>
      <c r="F151" s="166" t="s">
        <v>374</v>
      </c>
      <c r="G151" s="148"/>
      <c r="H151" s="148"/>
      <c r="I151" s="148"/>
      <c r="J151" s="148"/>
      <c r="K151" s="148"/>
      <c r="L151" s="486"/>
      <c r="M151" s="156"/>
      <c r="N151" s="87"/>
    </row>
    <row r="152" spans="2:14" ht="15.75" x14ac:dyDescent="0.25">
      <c r="B152" s="86"/>
      <c r="C152" s="155"/>
      <c r="D152" s="82"/>
      <c r="E152" s="148"/>
      <c r="F152" s="167"/>
      <c r="G152" s="164" t="s">
        <v>375</v>
      </c>
      <c r="H152" s="148"/>
      <c r="I152" s="148"/>
      <c r="J152" s="148"/>
      <c r="K152" s="148"/>
      <c r="L152" s="205"/>
      <c r="M152" s="156"/>
      <c r="N152" s="87"/>
    </row>
    <row r="153" spans="2:14" ht="15.75" x14ac:dyDescent="0.25">
      <c r="B153" s="86"/>
      <c r="C153" s="155"/>
      <c r="D153" s="82"/>
      <c r="E153" s="148"/>
      <c r="F153" s="167"/>
      <c r="G153" s="164"/>
      <c r="H153" s="148"/>
      <c r="I153" s="148"/>
      <c r="J153" s="148"/>
      <c r="K153" s="148"/>
      <c r="L153" s="205"/>
      <c r="M153" s="156"/>
      <c r="N153" s="87"/>
    </row>
    <row r="154" spans="2:14" x14ac:dyDescent="0.2">
      <c r="B154" s="86"/>
      <c r="C154" s="155">
        <v>4.3</v>
      </c>
      <c r="D154" s="82"/>
      <c r="E154" s="148"/>
      <c r="F154" s="159" t="s">
        <v>52</v>
      </c>
      <c r="G154" s="148"/>
      <c r="H154" s="148"/>
      <c r="I154" s="148"/>
      <c r="J154" s="148"/>
      <c r="K154" s="148"/>
      <c r="L154" s="485">
        <f>L155+L156+L157+L158</f>
        <v>0</v>
      </c>
      <c r="M154" s="156"/>
      <c r="N154" s="87"/>
    </row>
    <row r="155" spans="2:14" x14ac:dyDescent="0.2">
      <c r="B155" s="86"/>
      <c r="C155" s="155"/>
      <c r="D155" s="82"/>
      <c r="E155" s="147" t="s">
        <v>261</v>
      </c>
      <c r="F155" s="166" t="s">
        <v>377</v>
      </c>
      <c r="G155" s="148"/>
      <c r="H155" s="148"/>
      <c r="I155" s="148"/>
      <c r="J155" s="148"/>
      <c r="K155" s="148"/>
      <c r="L155" s="486"/>
      <c r="M155" s="156"/>
      <c r="N155" s="87"/>
    </row>
    <row r="156" spans="2:14" x14ac:dyDescent="0.2">
      <c r="B156" s="86"/>
      <c r="C156" s="155"/>
      <c r="D156" s="82"/>
      <c r="E156" s="147" t="s">
        <v>261</v>
      </c>
      <c r="F156" s="166" t="s">
        <v>378</v>
      </c>
      <c r="G156" s="148"/>
      <c r="H156" s="148"/>
      <c r="I156" s="148"/>
      <c r="J156" s="148"/>
      <c r="K156" s="148"/>
      <c r="L156" s="487">
        <f>Aktivet!G21</f>
        <v>0</v>
      </c>
      <c r="M156" s="156"/>
      <c r="N156" s="87"/>
    </row>
    <row r="157" spans="2:14" x14ac:dyDescent="0.2">
      <c r="B157" s="86"/>
      <c r="C157" s="155"/>
      <c r="D157" s="82"/>
      <c r="E157" s="147" t="s">
        <v>261</v>
      </c>
      <c r="F157" s="166" t="s">
        <v>379</v>
      </c>
      <c r="G157" s="148"/>
      <c r="H157" s="148"/>
      <c r="I157" s="148"/>
      <c r="J157" s="148"/>
      <c r="K157" s="148"/>
      <c r="L157" s="486"/>
      <c r="M157" s="156"/>
      <c r="N157" s="87"/>
    </row>
    <row r="158" spans="2:14" x14ac:dyDescent="0.2">
      <c r="B158" s="86"/>
      <c r="C158" s="155"/>
      <c r="D158" s="82"/>
      <c r="E158" s="147" t="s">
        <v>261</v>
      </c>
      <c r="F158" s="166" t="s">
        <v>380</v>
      </c>
      <c r="G158" s="148"/>
      <c r="H158" s="148"/>
      <c r="I158" s="148"/>
      <c r="J158" s="148"/>
      <c r="K158" s="148"/>
      <c r="L158" s="486"/>
      <c r="M158" s="156"/>
      <c r="N158" s="87"/>
    </row>
    <row r="159" spans="2:14" x14ac:dyDescent="0.2">
      <c r="B159" s="86"/>
      <c r="C159" s="155"/>
      <c r="D159" s="82"/>
      <c r="E159" s="148"/>
      <c r="F159" s="159"/>
      <c r="G159" s="164" t="s">
        <v>376</v>
      </c>
      <c r="H159" s="148"/>
      <c r="I159" s="148"/>
      <c r="J159" s="148"/>
      <c r="K159" s="148"/>
      <c r="L159" s="205"/>
      <c r="M159" s="156"/>
      <c r="N159" s="87"/>
    </row>
    <row r="160" spans="2:14" x14ac:dyDescent="0.2">
      <c r="B160" s="86"/>
      <c r="C160" s="155"/>
      <c r="D160" s="82"/>
      <c r="E160" s="148"/>
      <c r="F160" s="159"/>
      <c r="G160" s="148"/>
      <c r="H160" s="148"/>
      <c r="I160" s="148"/>
      <c r="J160" s="148"/>
      <c r="K160" s="148"/>
      <c r="L160" s="205"/>
      <c r="M160" s="156"/>
      <c r="N160" s="87"/>
    </row>
    <row r="161" spans="2:14" x14ac:dyDescent="0.2">
      <c r="B161" s="86"/>
      <c r="C161" s="155">
        <v>4.4000000000000004</v>
      </c>
      <c r="D161" s="82"/>
      <c r="E161" s="148"/>
      <c r="F161" s="159" t="s">
        <v>53</v>
      </c>
      <c r="G161" s="148"/>
      <c r="H161" s="148"/>
      <c r="I161" s="148"/>
      <c r="J161" s="148"/>
      <c r="K161" s="148"/>
      <c r="L161" s="488">
        <f>L162+L163</f>
        <v>0</v>
      </c>
      <c r="M161" s="156"/>
      <c r="N161" s="87"/>
    </row>
    <row r="162" spans="2:14" x14ac:dyDescent="0.2">
      <c r="B162" s="86"/>
      <c r="C162" s="155"/>
      <c r="D162" s="82"/>
      <c r="E162" s="147" t="s">
        <v>261</v>
      </c>
      <c r="F162" s="165" t="s">
        <v>53</v>
      </c>
      <c r="G162" s="148"/>
      <c r="H162" s="148"/>
      <c r="I162" s="148"/>
      <c r="J162" s="148"/>
      <c r="K162" s="148"/>
      <c r="L162" s="487">
        <f>Aktivet!G24</f>
        <v>0</v>
      </c>
      <c r="M162" s="156"/>
      <c r="N162" s="87"/>
    </row>
    <row r="163" spans="2:14" x14ac:dyDescent="0.2">
      <c r="B163" s="86"/>
      <c r="C163" s="155"/>
      <c r="D163" s="82"/>
      <c r="E163" s="147" t="s">
        <v>261</v>
      </c>
      <c r="F163" s="166" t="s">
        <v>381</v>
      </c>
      <c r="G163" s="148"/>
      <c r="H163" s="148"/>
      <c r="I163" s="148"/>
      <c r="J163" s="148"/>
      <c r="K163" s="148"/>
      <c r="L163" s="486"/>
      <c r="M163" s="156"/>
      <c r="N163" s="87"/>
    </row>
    <row r="164" spans="2:14" x14ac:dyDescent="0.2">
      <c r="B164" s="86"/>
      <c r="C164" s="155"/>
      <c r="D164" s="82"/>
      <c r="E164" s="148"/>
      <c r="F164" s="159"/>
      <c r="G164" s="164" t="s">
        <v>382</v>
      </c>
      <c r="H164" s="148"/>
      <c r="I164" s="148"/>
      <c r="J164" s="148"/>
      <c r="K164" s="148"/>
      <c r="L164" s="205"/>
      <c r="M164" s="156"/>
      <c r="N164" s="87"/>
    </row>
    <row r="165" spans="2:14" x14ac:dyDescent="0.2">
      <c r="B165" s="86"/>
      <c r="C165" s="155"/>
      <c r="D165" s="82"/>
      <c r="E165" s="148"/>
      <c r="F165" s="159"/>
      <c r="G165" s="148"/>
      <c r="H165" s="148"/>
      <c r="I165" s="148"/>
      <c r="J165" s="148"/>
      <c r="K165" s="148"/>
      <c r="L165" s="205"/>
      <c r="M165" s="156"/>
      <c r="N165" s="87"/>
    </row>
    <row r="166" spans="2:14" x14ac:dyDescent="0.2">
      <c r="B166" s="86"/>
      <c r="C166" s="155">
        <v>4.5</v>
      </c>
      <c r="D166" s="82"/>
      <c r="E166" s="148"/>
      <c r="F166" s="159" t="s">
        <v>54</v>
      </c>
      <c r="G166" s="148"/>
      <c r="H166" s="148"/>
      <c r="I166" s="148"/>
      <c r="J166" s="148"/>
      <c r="K166" s="148"/>
      <c r="L166" s="485">
        <f>L167+L169+L168+L170+L171</f>
        <v>0</v>
      </c>
      <c r="M166" s="156"/>
      <c r="N166" s="87"/>
    </row>
    <row r="167" spans="2:14" x14ac:dyDescent="0.2">
      <c r="B167" s="86"/>
      <c r="C167" s="155"/>
      <c r="D167" s="82"/>
      <c r="E167" s="147" t="s">
        <v>261</v>
      </c>
      <c r="F167" s="165" t="s">
        <v>383</v>
      </c>
      <c r="G167" s="148"/>
      <c r="H167" s="148"/>
      <c r="I167" s="148"/>
      <c r="J167" s="148"/>
      <c r="K167" s="148"/>
      <c r="L167" s="486"/>
      <c r="M167" s="156"/>
      <c r="N167" s="87"/>
    </row>
    <row r="168" spans="2:14" x14ac:dyDescent="0.2">
      <c r="B168" s="86"/>
      <c r="C168" s="155"/>
      <c r="D168" s="82"/>
      <c r="E168" s="147" t="s">
        <v>261</v>
      </c>
      <c r="F168" s="165" t="s">
        <v>384</v>
      </c>
      <c r="G168" s="148"/>
      <c r="H168" s="148"/>
      <c r="I168" s="148"/>
      <c r="J168" s="148"/>
      <c r="K168" s="148"/>
      <c r="L168" s="486"/>
      <c r="M168" s="156"/>
      <c r="N168" s="87"/>
    </row>
    <row r="169" spans="2:14" x14ac:dyDescent="0.2">
      <c r="B169" s="86"/>
      <c r="C169" s="155"/>
      <c r="D169" s="82"/>
      <c r="E169" s="147" t="s">
        <v>261</v>
      </c>
      <c r="F169" s="165" t="s">
        <v>385</v>
      </c>
      <c r="G169" s="148"/>
      <c r="H169" s="148"/>
      <c r="I169" s="148"/>
      <c r="J169" s="148"/>
      <c r="K169" s="148"/>
      <c r="L169" s="486"/>
      <c r="M169" s="156"/>
      <c r="N169" s="87"/>
    </row>
    <row r="170" spans="2:14" x14ac:dyDescent="0.2">
      <c r="B170" s="86"/>
      <c r="C170" s="155"/>
      <c r="D170" s="82"/>
      <c r="E170" s="147" t="s">
        <v>261</v>
      </c>
      <c r="F170" s="165" t="s">
        <v>386</v>
      </c>
      <c r="G170" s="148"/>
      <c r="H170" s="148"/>
      <c r="I170" s="148"/>
      <c r="J170" s="148"/>
      <c r="K170" s="148"/>
      <c r="L170" s="486"/>
      <c r="M170" s="156"/>
      <c r="N170" s="87"/>
    </row>
    <row r="171" spans="2:14" x14ac:dyDescent="0.2">
      <c r="B171" s="86"/>
      <c r="C171" s="155"/>
      <c r="D171" s="82"/>
      <c r="E171" s="147" t="s">
        <v>261</v>
      </c>
      <c r="F171" s="165" t="s">
        <v>387</v>
      </c>
      <c r="G171" s="148"/>
      <c r="H171" s="148"/>
      <c r="I171" s="148"/>
      <c r="J171" s="148"/>
      <c r="K171" s="148"/>
      <c r="L171" s="486"/>
      <c r="M171" s="156"/>
      <c r="N171" s="87"/>
    </row>
    <row r="172" spans="2:14" x14ac:dyDescent="0.2">
      <c r="B172" s="86"/>
      <c r="C172" s="155"/>
      <c r="D172" s="82"/>
      <c r="E172" s="148"/>
      <c r="F172" s="159"/>
      <c r="G172" s="164" t="s">
        <v>376</v>
      </c>
      <c r="H172" s="148"/>
      <c r="I172" s="148"/>
      <c r="J172" s="148"/>
      <c r="K172" s="148"/>
      <c r="L172" s="205"/>
      <c r="M172" s="156"/>
      <c r="N172" s="87"/>
    </row>
    <row r="173" spans="2:14" x14ac:dyDescent="0.2">
      <c r="B173" s="86"/>
      <c r="C173" s="155"/>
      <c r="D173" s="82"/>
      <c r="E173" s="148"/>
      <c r="F173" s="159"/>
      <c r="G173" s="148"/>
      <c r="H173" s="148"/>
      <c r="I173" s="148"/>
      <c r="J173" s="148"/>
      <c r="K173" s="148"/>
      <c r="L173" s="205"/>
      <c r="M173" s="156"/>
      <c r="N173" s="87"/>
    </row>
    <row r="174" spans="2:14" x14ac:dyDescent="0.2">
      <c r="B174" s="86"/>
      <c r="C174" s="155">
        <v>4.5999999999999996</v>
      </c>
      <c r="D174" s="82"/>
      <c r="E174" s="148"/>
      <c r="F174" s="159" t="s">
        <v>55</v>
      </c>
      <c r="G174" s="148"/>
      <c r="H174" s="148"/>
      <c r="I174" s="148"/>
      <c r="J174" s="148"/>
      <c r="K174" s="148"/>
      <c r="L174" s="485">
        <f>L175</f>
        <v>0</v>
      </c>
      <c r="M174" s="156"/>
      <c r="N174" s="87"/>
    </row>
    <row r="175" spans="2:14" x14ac:dyDescent="0.2">
      <c r="B175" s="86"/>
      <c r="C175" s="155"/>
      <c r="D175" s="82"/>
      <c r="E175" s="147" t="s">
        <v>261</v>
      </c>
      <c r="F175" s="165" t="s">
        <v>55</v>
      </c>
      <c r="G175" s="148"/>
      <c r="H175" s="148"/>
      <c r="I175" s="148"/>
      <c r="J175" s="148"/>
      <c r="K175" s="148"/>
      <c r="L175" s="486"/>
      <c r="M175" s="156"/>
      <c r="N175" s="87"/>
    </row>
    <row r="176" spans="2:14" x14ac:dyDescent="0.2">
      <c r="B176" s="86"/>
      <c r="C176" s="155"/>
      <c r="D176" s="82"/>
      <c r="E176" s="147"/>
      <c r="F176" s="165"/>
      <c r="G176" s="164" t="s">
        <v>388</v>
      </c>
      <c r="H176" s="148"/>
      <c r="I176" s="148"/>
      <c r="J176" s="148"/>
      <c r="K176" s="148"/>
      <c r="L176" s="205"/>
      <c r="M176" s="156"/>
      <c r="N176" s="87"/>
    </row>
    <row r="177" spans="2:14" x14ac:dyDescent="0.2">
      <c r="B177" s="86"/>
      <c r="C177" s="155"/>
      <c r="D177" s="82"/>
      <c r="E177" s="148"/>
      <c r="F177" s="159"/>
      <c r="G177" s="148"/>
      <c r="H177" s="148"/>
      <c r="I177" s="148"/>
      <c r="J177" s="148"/>
      <c r="K177" s="148"/>
      <c r="L177" s="205"/>
      <c r="M177" s="156"/>
      <c r="N177" s="87"/>
    </row>
    <row r="178" spans="2:14" x14ac:dyDescent="0.2">
      <c r="B178" s="86"/>
      <c r="C178" s="155">
        <v>4.7</v>
      </c>
      <c r="D178" s="82"/>
      <c r="E178" s="148"/>
      <c r="F178" s="159" t="s">
        <v>56</v>
      </c>
      <c r="G178" s="148"/>
      <c r="H178" s="148"/>
      <c r="I178" s="148"/>
      <c r="J178" s="148"/>
      <c r="K178" s="148"/>
      <c r="L178" s="485">
        <f>L179+L180+L181+L182+L183</f>
        <v>0</v>
      </c>
      <c r="M178" s="156"/>
      <c r="N178" s="87"/>
    </row>
    <row r="179" spans="2:14" x14ac:dyDescent="0.2">
      <c r="B179" s="86"/>
      <c r="C179" s="155"/>
      <c r="D179" s="82"/>
      <c r="E179" s="147" t="s">
        <v>261</v>
      </c>
      <c r="F179" s="166" t="s">
        <v>389</v>
      </c>
      <c r="G179" s="148"/>
      <c r="H179" s="148"/>
      <c r="I179" s="148"/>
      <c r="J179" s="148"/>
      <c r="K179" s="148"/>
      <c r="L179" s="486"/>
      <c r="M179" s="156"/>
      <c r="N179" s="87"/>
    </row>
    <row r="180" spans="2:14" x14ac:dyDescent="0.2">
      <c r="B180" s="86"/>
      <c r="C180" s="155"/>
      <c r="D180" s="82"/>
      <c r="E180" s="147" t="s">
        <v>261</v>
      </c>
      <c r="F180" s="166" t="s">
        <v>366</v>
      </c>
      <c r="G180" s="148"/>
      <c r="H180" s="148"/>
      <c r="I180" s="148"/>
      <c r="J180" s="148"/>
      <c r="K180" s="148"/>
      <c r="L180" s="486"/>
      <c r="M180" s="156"/>
      <c r="N180" s="87"/>
    </row>
    <row r="181" spans="2:14" x14ac:dyDescent="0.2">
      <c r="B181" s="86"/>
      <c r="C181" s="155"/>
      <c r="D181" s="82"/>
      <c r="E181" s="147" t="s">
        <v>261</v>
      </c>
      <c r="F181" s="166" t="s">
        <v>378</v>
      </c>
      <c r="G181" s="148"/>
      <c r="H181" s="148"/>
      <c r="I181" s="148"/>
      <c r="J181" s="148"/>
      <c r="K181" s="148"/>
      <c r="L181" s="486"/>
      <c r="M181" s="156"/>
      <c r="N181" s="87"/>
    </row>
    <row r="182" spans="2:14" x14ac:dyDescent="0.2">
      <c r="B182" s="86"/>
      <c r="C182" s="155"/>
      <c r="D182" s="82"/>
      <c r="E182" s="147" t="s">
        <v>261</v>
      </c>
      <c r="F182" s="166" t="s">
        <v>390</v>
      </c>
      <c r="G182" s="148"/>
      <c r="H182" s="148"/>
      <c r="I182" s="148"/>
      <c r="J182" s="148"/>
      <c r="K182" s="148"/>
      <c r="L182" s="486"/>
      <c r="M182" s="156"/>
      <c r="N182" s="87"/>
    </row>
    <row r="183" spans="2:14" x14ac:dyDescent="0.2">
      <c r="B183" s="86"/>
      <c r="C183" s="155"/>
      <c r="D183" s="82"/>
      <c r="E183" s="147" t="s">
        <v>261</v>
      </c>
      <c r="F183" s="166" t="s">
        <v>391</v>
      </c>
      <c r="G183" s="148"/>
      <c r="H183" s="148"/>
      <c r="I183" s="148"/>
      <c r="J183" s="148"/>
      <c r="K183" s="148"/>
      <c r="L183" s="486"/>
      <c r="M183" s="156"/>
      <c r="N183" s="87"/>
    </row>
    <row r="184" spans="2:14" x14ac:dyDescent="0.2">
      <c r="B184" s="86"/>
      <c r="C184" s="155"/>
      <c r="D184" s="82"/>
      <c r="E184" s="148"/>
      <c r="F184" s="159"/>
      <c r="G184" s="164" t="s">
        <v>376</v>
      </c>
      <c r="H184" s="148"/>
      <c r="I184" s="148"/>
      <c r="J184" s="148"/>
      <c r="K184" s="148"/>
      <c r="L184" s="205"/>
      <c r="M184" s="156"/>
      <c r="N184" s="87"/>
    </row>
    <row r="185" spans="2:14" x14ac:dyDescent="0.2">
      <c r="B185" s="86"/>
      <c r="C185" s="155"/>
      <c r="D185" s="82"/>
      <c r="E185" s="148"/>
      <c r="F185" s="159"/>
      <c r="G185" s="148"/>
      <c r="H185" s="148"/>
      <c r="I185" s="148"/>
      <c r="J185" s="148"/>
      <c r="K185" s="148"/>
      <c r="L185" s="205"/>
      <c r="M185" s="156"/>
      <c r="N185" s="87"/>
    </row>
    <row r="186" spans="2:14" x14ac:dyDescent="0.2">
      <c r="B186" s="86"/>
      <c r="C186" s="155"/>
      <c r="D186" s="82"/>
      <c r="E186" s="157">
        <v>5</v>
      </c>
      <c r="F186" s="158" t="s">
        <v>57</v>
      </c>
      <c r="G186" s="148"/>
      <c r="H186" s="148"/>
      <c r="I186" s="148"/>
      <c r="J186" s="148"/>
      <c r="K186" s="148"/>
      <c r="L186" s="485">
        <f>L187+L188</f>
        <v>0</v>
      </c>
      <c r="M186" s="156"/>
      <c r="N186" s="87"/>
    </row>
    <row r="187" spans="2:14" x14ac:dyDescent="0.2">
      <c r="B187" s="86"/>
      <c r="C187" s="155"/>
      <c r="D187" s="82"/>
      <c r="E187" s="147" t="s">
        <v>261</v>
      </c>
      <c r="F187" s="166" t="s">
        <v>392</v>
      </c>
      <c r="G187" s="148"/>
      <c r="H187" s="148"/>
      <c r="I187" s="148"/>
      <c r="J187" s="148"/>
      <c r="K187" s="148"/>
      <c r="L187" s="486"/>
      <c r="M187" s="156"/>
      <c r="N187" s="87"/>
    </row>
    <row r="188" spans="2:14" x14ac:dyDescent="0.2">
      <c r="B188" s="86"/>
      <c r="C188" s="155"/>
      <c r="D188" s="82"/>
      <c r="E188" s="147" t="s">
        <v>261</v>
      </c>
      <c r="F188" s="166" t="s">
        <v>393</v>
      </c>
      <c r="G188" s="148"/>
      <c r="H188" s="148"/>
      <c r="I188" s="148"/>
      <c r="J188" s="148"/>
      <c r="K188" s="148"/>
      <c r="L188" s="486"/>
      <c r="M188" s="156"/>
      <c r="N188" s="87"/>
    </row>
    <row r="189" spans="2:14" x14ac:dyDescent="0.2">
      <c r="B189" s="86"/>
      <c r="C189" s="155"/>
      <c r="D189" s="82"/>
      <c r="E189" s="157"/>
      <c r="F189" s="158"/>
      <c r="G189" s="148"/>
      <c r="H189" s="148"/>
      <c r="I189" s="148"/>
      <c r="J189" s="148"/>
      <c r="K189" s="148"/>
      <c r="L189" s="205"/>
      <c r="M189" s="156"/>
      <c r="N189" s="87"/>
    </row>
    <row r="190" spans="2:14" x14ac:dyDescent="0.2">
      <c r="B190" s="86"/>
      <c r="C190" s="155"/>
      <c r="D190" s="82"/>
      <c r="E190" s="157">
        <v>6</v>
      </c>
      <c r="F190" s="158" t="s">
        <v>58</v>
      </c>
      <c r="G190" s="148"/>
      <c r="H190" s="148"/>
      <c r="I190" s="148"/>
      <c r="J190" s="148"/>
      <c r="K190" s="148"/>
      <c r="L190" s="485">
        <f>L191+L192</f>
        <v>0</v>
      </c>
      <c r="M190" s="156"/>
      <c r="N190" s="87"/>
    </row>
    <row r="191" spans="2:14" x14ac:dyDescent="0.2">
      <c r="B191" s="86"/>
      <c r="C191" s="155"/>
      <c r="D191" s="82"/>
      <c r="E191" s="147" t="s">
        <v>261</v>
      </c>
      <c r="F191" s="166" t="s">
        <v>394</v>
      </c>
      <c r="G191" s="148"/>
      <c r="H191" s="148"/>
      <c r="I191" s="148"/>
      <c r="J191" s="148"/>
      <c r="K191" s="148"/>
      <c r="L191" s="486"/>
      <c r="M191" s="156"/>
      <c r="N191" s="87"/>
    </row>
    <row r="192" spans="2:14" x14ac:dyDescent="0.2">
      <c r="B192" s="86"/>
      <c r="C192" s="155"/>
      <c r="D192" s="82"/>
      <c r="E192" s="147" t="s">
        <v>261</v>
      </c>
      <c r="F192" s="166" t="s">
        <v>395</v>
      </c>
      <c r="G192" s="148"/>
      <c r="H192" s="148"/>
      <c r="I192" s="148"/>
      <c r="J192" s="148"/>
      <c r="K192" s="148"/>
      <c r="L192" s="486"/>
      <c r="M192" s="156"/>
      <c r="N192" s="87"/>
    </row>
    <row r="193" spans="2:14" x14ac:dyDescent="0.2">
      <c r="B193" s="91"/>
      <c r="C193" s="92"/>
      <c r="D193" s="93"/>
      <c r="E193" s="147"/>
      <c r="F193" s="148"/>
      <c r="G193" s="148"/>
      <c r="H193" s="148"/>
      <c r="I193" s="148"/>
      <c r="J193" s="148"/>
      <c r="K193" s="148"/>
      <c r="L193" s="205"/>
      <c r="M193" s="149"/>
      <c r="N193" s="99"/>
    </row>
    <row r="194" spans="2:14" x14ac:dyDescent="0.2">
      <c r="B194" s="91"/>
      <c r="C194" s="92"/>
      <c r="D194" s="93"/>
      <c r="E194" s="147"/>
      <c r="F194" s="148"/>
      <c r="G194" s="148"/>
      <c r="H194" s="148"/>
      <c r="I194" s="148"/>
      <c r="J194" s="148"/>
      <c r="K194" s="148"/>
      <c r="L194" s="205"/>
      <c r="M194" s="149"/>
      <c r="N194" s="99"/>
    </row>
    <row r="195" spans="2:14" x14ac:dyDescent="0.2">
      <c r="B195" s="91"/>
      <c r="C195" s="92"/>
      <c r="D195" s="93"/>
      <c r="E195" s="147"/>
      <c r="F195" s="148"/>
      <c r="G195" s="148"/>
      <c r="H195" s="148"/>
      <c r="I195" s="148"/>
      <c r="J195" s="148"/>
      <c r="K195" s="148"/>
      <c r="L195" s="205"/>
      <c r="M195" s="149"/>
      <c r="N195" s="99"/>
    </row>
    <row r="196" spans="2:14" x14ac:dyDescent="0.2">
      <c r="B196" s="91"/>
      <c r="C196" s="168"/>
      <c r="D196" s="161"/>
      <c r="E196" s="169" t="s">
        <v>4</v>
      </c>
      <c r="F196" s="170" t="s">
        <v>264</v>
      </c>
      <c r="G196" s="161"/>
      <c r="H196" s="161"/>
      <c r="I196" s="162"/>
      <c r="J196" s="166"/>
      <c r="K196" s="162"/>
      <c r="L196" s="480"/>
      <c r="M196" s="93"/>
      <c r="N196" s="99"/>
    </row>
    <row r="197" spans="2:14" x14ac:dyDescent="0.2">
      <c r="B197" s="91"/>
      <c r="C197" s="168"/>
      <c r="D197" s="161"/>
      <c r="E197" s="162"/>
      <c r="F197" s="171"/>
      <c r="G197" s="171"/>
      <c r="H197" s="161"/>
      <c r="I197" s="162"/>
      <c r="J197" s="166"/>
      <c r="K197" s="162"/>
      <c r="L197" s="480"/>
      <c r="M197" s="93"/>
      <c r="N197" s="99"/>
    </row>
    <row r="198" spans="2:14" x14ac:dyDescent="0.2">
      <c r="B198" s="91"/>
      <c r="C198" s="168"/>
      <c r="D198" s="161"/>
      <c r="E198" s="169">
        <v>7</v>
      </c>
      <c r="F198" s="172" t="s">
        <v>396</v>
      </c>
      <c r="G198" s="161"/>
      <c r="H198" s="161"/>
      <c r="I198" s="162"/>
      <c r="J198" s="166"/>
      <c r="K198" s="162"/>
      <c r="L198" s="480"/>
      <c r="M198" s="93"/>
      <c r="N198" s="99"/>
    </row>
    <row r="199" spans="2:14" x14ac:dyDescent="0.2">
      <c r="B199" s="91"/>
      <c r="C199" s="147">
        <v>7.1</v>
      </c>
      <c r="D199" s="161"/>
      <c r="E199" s="147"/>
      <c r="F199" s="173" t="s">
        <v>62</v>
      </c>
      <c r="G199" s="161"/>
      <c r="H199" s="161"/>
      <c r="I199" s="162"/>
      <c r="J199" s="166"/>
      <c r="K199" s="162"/>
      <c r="L199" s="489">
        <f>L200+L201+L202+L203</f>
        <v>0</v>
      </c>
      <c r="M199" s="93"/>
      <c r="N199" s="99"/>
    </row>
    <row r="200" spans="2:14" x14ac:dyDescent="0.2">
      <c r="B200" s="91"/>
      <c r="C200" s="147"/>
      <c r="D200" s="161"/>
      <c r="E200" s="147" t="s">
        <v>261</v>
      </c>
      <c r="F200" s="166" t="s">
        <v>402</v>
      </c>
      <c r="G200" s="161"/>
      <c r="H200" s="161"/>
      <c r="I200" s="162"/>
      <c r="J200" s="166"/>
      <c r="K200" s="162"/>
      <c r="L200" s="490"/>
      <c r="M200" s="93"/>
      <c r="N200" s="99"/>
    </row>
    <row r="201" spans="2:14" x14ac:dyDescent="0.2">
      <c r="B201" s="91"/>
      <c r="C201" s="147"/>
      <c r="D201" s="161"/>
      <c r="E201" s="147" t="s">
        <v>261</v>
      </c>
      <c r="F201" s="166" t="s">
        <v>409</v>
      </c>
      <c r="G201" s="161"/>
      <c r="H201" s="161"/>
      <c r="I201" s="162"/>
      <c r="J201" s="166"/>
      <c r="K201" s="162"/>
      <c r="L201" s="490"/>
      <c r="M201" s="93"/>
      <c r="N201" s="99"/>
    </row>
    <row r="202" spans="2:14" x14ac:dyDescent="0.2">
      <c r="B202" s="91"/>
      <c r="C202" s="147"/>
      <c r="D202" s="161"/>
      <c r="E202" s="147" t="s">
        <v>261</v>
      </c>
      <c r="F202" s="166" t="s">
        <v>403</v>
      </c>
      <c r="G202" s="161"/>
      <c r="H202" s="161"/>
      <c r="I202" s="162"/>
      <c r="J202" s="166"/>
      <c r="K202" s="162"/>
      <c r="L202" s="490"/>
      <c r="M202" s="93"/>
      <c r="N202" s="99"/>
    </row>
    <row r="203" spans="2:14" x14ac:dyDescent="0.2">
      <c r="B203" s="91"/>
      <c r="C203" s="147"/>
      <c r="D203" s="161"/>
      <c r="E203" s="147" t="s">
        <v>261</v>
      </c>
      <c r="F203" s="166" t="s">
        <v>410</v>
      </c>
      <c r="G203" s="161"/>
      <c r="H203" s="161"/>
      <c r="I203" s="162"/>
      <c r="J203" s="166"/>
      <c r="K203" s="162"/>
      <c r="L203" s="490"/>
      <c r="M203" s="93"/>
      <c r="N203" s="99"/>
    </row>
    <row r="204" spans="2:14" x14ac:dyDescent="0.2">
      <c r="B204" s="91"/>
      <c r="C204" s="147"/>
      <c r="D204" s="161"/>
      <c r="E204" s="94"/>
      <c r="F204" s="160"/>
      <c r="G204" s="161"/>
      <c r="H204" s="161"/>
      <c r="I204" s="162"/>
      <c r="J204" s="166"/>
      <c r="K204" s="162"/>
      <c r="L204" s="480"/>
      <c r="M204" s="93"/>
      <c r="N204" s="99"/>
    </row>
    <row r="205" spans="2:14" x14ac:dyDescent="0.2">
      <c r="B205" s="91"/>
      <c r="C205" s="154">
        <v>7.2</v>
      </c>
      <c r="D205" s="161"/>
      <c r="E205" s="94"/>
      <c r="F205" s="173" t="s">
        <v>63</v>
      </c>
      <c r="G205" s="161"/>
      <c r="H205" s="161"/>
      <c r="I205" s="162"/>
      <c r="J205" s="166"/>
      <c r="K205" s="162"/>
      <c r="L205" s="489">
        <f>L206+L207</f>
        <v>0</v>
      </c>
      <c r="M205" s="93"/>
      <c r="N205" s="99"/>
    </row>
    <row r="206" spans="2:14" x14ac:dyDescent="0.2">
      <c r="B206" s="91"/>
      <c r="C206" s="154"/>
      <c r="D206" s="161"/>
      <c r="E206" s="147" t="s">
        <v>261</v>
      </c>
      <c r="F206" s="166" t="s">
        <v>404</v>
      </c>
      <c r="G206" s="161"/>
      <c r="H206" s="161"/>
      <c r="I206" s="162"/>
      <c r="J206" s="166"/>
      <c r="K206" s="162"/>
      <c r="L206" s="490"/>
      <c r="M206" s="93"/>
      <c r="N206" s="99"/>
    </row>
    <row r="207" spans="2:14" x14ac:dyDescent="0.2">
      <c r="B207" s="91"/>
      <c r="C207" s="154"/>
      <c r="D207" s="161"/>
      <c r="E207" s="147" t="s">
        <v>261</v>
      </c>
      <c r="F207" s="166" t="s">
        <v>411</v>
      </c>
      <c r="G207" s="161"/>
      <c r="H207" s="161"/>
      <c r="I207" s="162"/>
      <c r="J207" s="166"/>
      <c r="K207" s="162"/>
      <c r="L207" s="490"/>
      <c r="M207" s="93"/>
      <c r="N207" s="99"/>
    </row>
    <row r="208" spans="2:14" x14ac:dyDescent="0.2">
      <c r="B208" s="91"/>
      <c r="C208" s="154"/>
      <c r="D208" s="161"/>
      <c r="E208" s="94"/>
      <c r="F208" s="173"/>
      <c r="G208" s="161"/>
      <c r="H208" s="161"/>
      <c r="I208" s="162"/>
      <c r="J208" s="166"/>
      <c r="K208" s="162"/>
      <c r="L208" s="480"/>
      <c r="M208" s="93"/>
      <c r="N208" s="99"/>
    </row>
    <row r="209" spans="2:14" x14ac:dyDescent="0.2">
      <c r="B209" s="91"/>
      <c r="C209" s="147">
        <v>7.3</v>
      </c>
      <c r="D209" s="161"/>
      <c r="E209" s="94"/>
      <c r="F209" s="173" t="s">
        <v>64</v>
      </c>
      <c r="G209" s="161"/>
      <c r="H209" s="161"/>
      <c r="I209" s="162"/>
      <c r="J209" s="166"/>
      <c r="K209" s="162"/>
      <c r="L209" s="489">
        <f>L210+L211</f>
        <v>0</v>
      </c>
      <c r="M209" s="93"/>
      <c r="N209" s="99"/>
    </row>
    <row r="210" spans="2:14" x14ac:dyDescent="0.2">
      <c r="B210" s="91"/>
      <c r="C210" s="147"/>
      <c r="D210" s="161"/>
      <c r="E210" s="147" t="s">
        <v>261</v>
      </c>
      <c r="F210" s="166" t="s">
        <v>405</v>
      </c>
      <c r="G210" s="161"/>
      <c r="H210" s="161"/>
      <c r="I210" s="162"/>
      <c r="J210" s="166"/>
      <c r="K210" s="162"/>
      <c r="L210" s="484"/>
      <c r="M210" s="93"/>
      <c r="N210" s="99"/>
    </row>
    <row r="211" spans="2:14" x14ac:dyDescent="0.2">
      <c r="B211" s="91"/>
      <c r="C211" s="147"/>
      <c r="D211" s="161"/>
      <c r="E211" s="147" t="s">
        <v>261</v>
      </c>
      <c r="F211" s="166" t="s">
        <v>412</v>
      </c>
      <c r="G211" s="161"/>
      <c r="H211" s="161"/>
      <c r="I211" s="162"/>
      <c r="J211" s="166"/>
      <c r="K211" s="162"/>
      <c r="L211" s="484"/>
      <c r="M211" s="93"/>
      <c r="N211" s="99"/>
    </row>
    <row r="212" spans="2:14" x14ac:dyDescent="0.2">
      <c r="B212" s="91"/>
      <c r="C212" s="147"/>
      <c r="D212" s="161"/>
      <c r="E212" s="94"/>
      <c r="F212" s="173"/>
      <c r="G212" s="161"/>
      <c r="H212" s="161"/>
      <c r="I212" s="162"/>
      <c r="J212" s="166"/>
      <c r="K212" s="162"/>
      <c r="L212" s="480"/>
      <c r="M212" s="93"/>
      <c r="N212" s="99"/>
    </row>
    <row r="213" spans="2:14" x14ac:dyDescent="0.2">
      <c r="B213" s="91"/>
      <c r="C213" s="154">
        <v>7.4</v>
      </c>
      <c r="D213" s="161"/>
      <c r="E213" s="94"/>
      <c r="F213" s="173" t="s">
        <v>65</v>
      </c>
      <c r="G213" s="161"/>
      <c r="H213" s="161"/>
      <c r="I213" s="162"/>
      <c r="J213" s="166"/>
      <c r="K213" s="162"/>
      <c r="L213" s="489">
        <f>L214+L215</f>
        <v>0</v>
      </c>
      <c r="M213" s="93"/>
      <c r="N213" s="99"/>
    </row>
    <row r="214" spans="2:14" x14ac:dyDescent="0.2">
      <c r="B214" s="91"/>
      <c r="C214" s="154"/>
      <c r="D214" s="161"/>
      <c r="E214" s="147" t="s">
        <v>261</v>
      </c>
      <c r="F214" s="160" t="s">
        <v>406</v>
      </c>
      <c r="G214" s="161"/>
      <c r="H214" s="161"/>
      <c r="I214" s="162"/>
      <c r="J214" s="166"/>
      <c r="K214" s="162"/>
      <c r="L214" s="484"/>
      <c r="M214" s="93"/>
      <c r="N214" s="99"/>
    </row>
    <row r="215" spans="2:14" x14ac:dyDescent="0.2">
      <c r="B215" s="91"/>
      <c r="C215" s="154"/>
      <c r="D215" s="161"/>
      <c r="E215" s="147" t="s">
        <v>261</v>
      </c>
      <c r="F215" s="294" t="s">
        <v>413</v>
      </c>
      <c r="G215" s="161"/>
      <c r="H215" s="161"/>
      <c r="I215" s="162"/>
      <c r="J215" s="166"/>
      <c r="K215" s="162"/>
      <c r="L215" s="484"/>
      <c r="M215" s="93"/>
      <c r="N215" s="99"/>
    </row>
    <row r="216" spans="2:14" x14ac:dyDescent="0.2">
      <c r="B216" s="91"/>
      <c r="C216" s="154"/>
      <c r="D216" s="161"/>
      <c r="E216" s="94"/>
      <c r="F216" s="173"/>
      <c r="G216" s="161"/>
      <c r="H216" s="161"/>
      <c r="I216" s="162"/>
      <c r="J216" s="166"/>
      <c r="K216" s="162"/>
      <c r="L216" s="480"/>
      <c r="M216" s="93"/>
      <c r="N216" s="99"/>
    </row>
    <row r="217" spans="2:14" x14ac:dyDescent="0.2">
      <c r="B217" s="91"/>
      <c r="C217" s="147">
        <v>7.5</v>
      </c>
      <c r="D217" s="161"/>
      <c r="E217" s="94"/>
      <c r="F217" s="173" t="s">
        <v>66</v>
      </c>
      <c r="G217" s="161"/>
      <c r="H217" s="161"/>
      <c r="I217" s="162"/>
      <c r="J217" s="166"/>
      <c r="K217" s="162"/>
      <c r="L217" s="489">
        <f>L218+L219</f>
        <v>0</v>
      </c>
      <c r="M217" s="93"/>
      <c r="N217" s="99"/>
    </row>
    <row r="218" spans="2:14" x14ac:dyDescent="0.2">
      <c r="B218" s="91"/>
      <c r="C218" s="147"/>
      <c r="D218" s="161"/>
      <c r="E218" s="147" t="s">
        <v>261</v>
      </c>
      <c r="F218" s="166" t="s">
        <v>407</v>
      </c>
      <c r="G218" s="161"/>
      <c r="H218" s="161"/>
      <c r="I218" s="162"/>
      <c r="J218" s="166"/>
      <c r="K218" s="162"/>
      <c r="L218" s="484"/>
      <c r="M218" s="93"/>
      <c r="N218" s="99"/>
    </row>
    <row r="219" spans="2:14" x14ac:dyDescent="0.2">
      <c r="B219" s="91"/>
      <c r="C219" s="147"/>
      <c r="D219" s="161"/>
      <c r="E219" s="147" t="s">
        <v>261</v>
      </c>
      <c r="F219" s="166" t="s">
        <v>414</v>
      </c>
      <c r="G219" s="161"/>
      <c r="H219" s="161"/>
      <c r="I219" s="162"/>
      <c r="J219" s="166"/>
      <c r="K219" s="162"/>
      <c r="L219" s="484"/>
      <c r="M219" s="93"/>
      <c r="N219" s="99"/>
    </row>
    <row r="220" spans="2:14" x14ac:dyDescent="0.2">
      <c r="B220" s="91"/>
      <c r="C220" s="147"/>
      <c r="D220" s="161"/>
      <c r="E220" s="94"/>
      <c r="F220" s="173"/>
      <c r="G220" s="161"/>
      <c r="H220" s="161"/>
      <c r="I220" s="162"/>
      <c r="J220" s="166"/>
      <c r="K220" s="162"/>
      <c r="L220" s="480"/>
      <c r="M220" s="93"/>
      <c r="N220" s="99"/>
    </row>
    <row r="221" spans="2:14" x14ac:dyDescent="0.2">
      <c r="B221" s="91"/>
      <c r="C221" s="154">
        <v>7.6</v>
      </c>
      <c r="D221" s="161"/>
      <c r="E221" s="94"/>
      <c r="F221" s="173" t="s">
        <v>67</v>
      </c>
      <c r="G221" s="161"/>
      <c r="H221" s="161"/>
      <c r="I221" s="162"/>
      <c r="J221" s="166"/>
      <c r="K221" s="162"/>
      <c r="L221" s="489">
        <f>L222+L223+L224+L225+L226+L227</f>
        <v>0</v>
      </c>
      <c r="M221" s="93"/>
      <c r="N221" s="99"/>
    </row>
    <row r="222" spans="2:14" x14ac:dyDescent="0.2">
      <c r="B222" s="91"/>
      <c r="C222" s="154"/>
      <c r="D222" s="161"/>
      <c r="E222" s="147" t="s">
        <v>261</v>
      </c>
      <c r="F222" s="166" t="s">
        <v>408</v>
      </c>
      <c r="G222" s="161"/>
      <c r="H222" s="161"/>
      <c r="I222" s="162"/>
      <c r="J222" s="166"/>
      <c r="K222" s="162"/>
      <c r="L222" s="484"/>
      <c r="M222" s="93"/>
      <c r="N222" s="99"/>
    </row>
    <row r="223" spans="2:14" x14ac:dyDescent="0.2">
      <c r="B223" s="91"/>
      <c r="C223" s="154"/>
      <c r="D223" s="161"/>
      <c r="E223" s="147" t="s">
        <v>261</v>
      </c>
      <c r="F223" s="166" t="s">
        <v>416</v>
      </c>
      <c r="G223" s="161"/>
      <c r="H223" s="161"/>
      <c r="I223" s="162"/>
      <c r="J223" s="166"/>
      <c r="K223" s="162"/>
      <c r="L223" s="163"/>
      <c r="M223" s="93"/>
      <c r="N223" s="99"/>
    </row>
    <row r="224" spans="2:14" x14ac:dyDescent="0.2">
      <c r="B224" s="91"/>
      <c r="C224" s="154"/>
      <c r="D224" s="161"/>
      <c r="E224" s="147" t="s">
        <v>261</v>
      </c>
      <c r="F224" s="166" t="s">
        <v>352</v>
      </c>
      <c r="G224" s="161"/>
      <c r="H224" s="161"/>
      <c r="I224" s="162"/>
      <c r="J224" s="166"/>
      <c r="K224" s="162"/>
      <c r="L224" s="163"/>
      <c r="M224" s="93"/>
      <c r="N224" s="99"/>
    </row>
    <row r="225" spans="2:14" x14ac:dyDescent="0.2">
      <c r="B225" s="91"/>
      <c r="C225" s="154"/>
      <c r="D225" s="161"/>
      <c r="E225" s="147" t="s">
        <v>261</v>
      </c>
      <c r="F225" s="166" t="s">
        <v>415</v>
      </c>
      <c r="G225" s="161"/>
      <c r="H225" s="161"/>
      <c r="I225" s="162"/>
      <c r="J225" s="166"/>
      <c r="K225" s="162"/>
      <c r="L225" s="163"/>
      <c r="M225" s="93"/>
      <c r="N225" s="99"/>
    </row>
    <row r="226" spans="2:14" x14ac:dyDescent="0.2">
      <c r="B226" s="91"/>
      <c r="C226" s="154"/>
      <c r="D226" s="161"/>
      <c r="E226" s="147" t="s">
        <v>261</v>
      </c>
      <c r="F226" s="166" t="s">
        <v>417</v>
      </c>
      <c r="G226" s="161"/>
      <c r="H226" s="161"/>
      <c r="I226" s="162"/>
      <c r="J226" s="166"/>
      <c r="K226" s="162"/>
      <c r="L226" s="163"/>
      <c r="M226" s="93"/>
      <c r="N226" s="99"/>
    </row>
    <row r="227" spans="2:14" x14ac:dyDescent="0.2">
      <c r="B227" s="91"/>
      <c r="C227" s="154"/>
      <c r="D227" s="161"/>
      <c r="E227" s="147" t="s">
        <v>261</v>
      </c>
      <c r="F227" s="166" t="s">
        <v>418</v>
      </c>
      <c r="G227" s="161"/>
      <c r="H227" s="161"/>
      <c r="I227" s="162"/>
      <c r="J227" s="166"/>
      <c r="K227" s="162"/>
      <c r="L227" s="163"/>
      <c r="M227" s="93"/>
      <c r="N227" s="99"/>
    </row>
    <row r="228" spans="2:14" x14ac:dyDescent="0.2">
      <c r="B228" s="91"/>
      <c r="C228" s="168"/>
      <c r="D228" s="161"/>
      <c r="E228" s="94"/>
      <c r="F228" s="174"/>
      <c r="G228" s="161"/>
      <c r="H228" s="161"/>
      <c r="I228" s="162"/>
      <c r="J228" s="166"/>
      <c r="K228" s="162"/>
      <c r="L228" s="104"/>
      <c r="M228" s="93"/>
      <c r="N228" s="99"/>
    </row>
    <row r="229" spans="2:14" x14ac:dyDescent="0.2">
      <c r="B229" s="91"/>
      <c r="C229" s="168"/>
      <c r="D229" s="161"/>
      <c r="E229" s="94">
        <v>8</v>
      </c>
      <c r="F229" s="98" t="s">
        <v>397</v>
      </c>
      <c r="G229" s="161"/>
      <c r="H229" s="161"/>
      <c r="I229" s="161"/>
      <c r="J229" s="166"/>
      <c r="K229" s="162"/>
      <c r="L229" s="483">
        <f>L230+L231+L232+L233</f>
        <v>0</v>
      </c>
      <c r="M229" s="93"/>
      <c r="N229" s="99"/>
    </row>
    <row r="230" spans="2:14" x14ac:dyDescent="0.2">
      <c r="B230" s="91"/>
      <c r="C230" s="147">
        <v>8.1</v>
      </c>
      <c r="D230" s="161"/>
      <c r="E230" s="94"/>
      <c r="F230" s="173" t="s">
        <v>69</v>
      </c>
      <c r="G230" s="161"/>
      <c r="H230" s="161"/>
      <c r="I230" s="161"/>
      <c r="J230" s="166"/>
      <c r="K230" s="162"/>
      <c r="L230" s="163">
        <f>Aktivet!G41</f>
        <v>0</v>
      </c>
      <c r="M230" s="93"/>
      <c r="N230" s="99"/>
    </row>
    <row r="231" spans="2:14" x14ac:dyDescent="0.2">
      <c r="B231" s="91"/>
      <c r="C231" s="154">
        <v>8.1999999999999993</v>
      </c>
      <c r="D231" s="161"/>
      <c r="E231" s="94"/>
      <c r="F231" s="173" t="s">
        <v>70</v>
      </c>
      <c r="G231" s="161"/>
      <c r="H231" s="161"/>
      <c r="I231" s="161"/>
      <c r="J231" s="166"/>
      <c r="K231" s="162"/>
      <c r="L231" s="163">
        <f>Aktivet!G42</f>
        <v>0</v>
      </c>
      <c r="M231" s="93"/>
      <c r="N231" s="99"/>
    </row>
    <row r="232" spans="2:14" x14ac:dyDescent="0.2">
      <c r="B232" s="91"/>
      <c r="C232" s="147">
        <v>8.3000000000000007</v>
      </c>
      <c r="D232" s="161"/>
      <c r="E232" s="94"/>
      <c r="F232" s="173" t="s">
        <v>71</v>
      </c>
      <c r="G232" s="161"/>
      <c r="H232" s="161"/>
      <c r="I232" s="161"/>
      <c r="J232" s="166"/>
      <c r="K232" s="162"/>
      <c r="L232" s="163">
        <f>Aktivet!G45</f>
        <v>0</v>
      </c>
      <c r="M232" s="93"/>
      <c r="N232" s="99"/>
    </row>
    <row r="233" spans="2:14" x14ac:dyDescent="0.2">
      <c r="B233" s="91"/>
      <c r="C233" s="154">
        <v>8.4</v>
      </c>
      <c r="D233" s="161"/>
      <c r="E233" s="94"/>
      <c r="F233" s="173" t="s">
        <v>72</v>
      </c>
      <c r="G233" s="161"/>
      <c r="H233" s="161"/>
      <c r="I233" s="161"/>
      <c r="J233" s="166"/>
      <c r="K233" s="162"/>
      <c r="L233" s="163"/>
      <c r="M233" s="93"/>
      <c r="N233" s="99"/>
    </row>
    <row r="234" spans="2:14" x14ac:dyDescent="0.2">
      <c r="B234" s="91"/>
      <c r="C234" s="168"/>
      <c r="D234" s="161"/>
      <c r="E234" s="162"/>
      <c r="F234" s="161"/>
      <c r="G234" s="161"/>
      <c r="H234" s="161"/>
      <c r="I234" s="161"/>
      <c r="J234" s="161"/>
      <c r="K234" s="161"/>
      <c r="L234" s="104"/>
      <c r="M234" s="93"/>
      <c r="N234" s="99"/>
    </row>
    <row r="235" spans="2:14" x14ac:dyDescent="0.2">
      <c r="B235" s="91"/>
      <c r="C235" s="168"/>
      <c r="D235" s="161"/>
      <c r="E235" s="162"/>
      <c r="F235" s="161"/>
      <c r="G235" s="161" t="s">
        <v>265</v>
      </c>
      <c r="H235" s="161"/>
      <c r="I235" s="161"/>
      <c r="J235" s="161"/>
      <c r="K235" s="161"/>
      <c r="L235" s="161"/>
      <c r="M235" s="93"/>
      <c r="N235" s="99"/>
    </row>
    <row r="236" spans="2:14" x14ac:dyDescent="0.2">
      <c r="B236" s="91"/>
      <c r="C236" s="168"/>
      <c r="D236" s="161"/>
      <c r="E236" s="651" t="s">
        <v>2</v>
      </c>
      <c r="F236" s="651" t="s">
        <v>225</v>
      </c>
      <c r="G236" s="652" t="s">
        <v>266</v>
      </c>
      <c r="H236" s="653"/>
      <c r="I236" s="654"/>
      <c r="J236" s="652" t="s">
        <v>267</v>
      </c>
      <c r="K236" s="653"/>
      <c r="L236" s="654"/>
      <c r="M236" s="93"/>
      <c r="N236" s="99"/>
    </row>
    <row r="237" spans="2:14" x14ac:dyDescent="0.2">
      <c r="B237" s="91"/>
      <c r="C237" s="168"/>
      <c r="D237" s="161"/>
      <c r="E237" s="651"/>
      <c r="F237" s="651"/>
      <c r="G237" s="289" t="s">
        <v>268</v>
      </c>
      <c r="H237" s="289" t="s">
        <v>226</v>
      </c>
      <c r="I237" s="289" t="s">
        <v>269</v>
      </c>
      <c r="J237" s="289" t="s">
        <v>268</v>
      </c>
      <c r="K237" s="289" t="s">
        <v>226</v>
      </c>
      <c r="L237" s="289" t="s">
        <v>269</v>
      </c>
      <c r="M237" s="93"/>
      <c r="N237" s="99"/>
    </row>
    <row r="238" spans="2:14" x14ac:dyDescent="0.2">
      <c r="B238" s="91"/>
      <c r="C238" s="168"/>
      <c r="D238" s="161"/>
      <c r="E238" s="175"/>
      <c r="F238" s="176" t="s">
        <v>589</v>
      </c>
      <c r="G238" s="177"/>
      <c r="H238" s="177"/>
      <c r="I238" s="177">
        <f>G238-H238</f>
        <v>0</v>
      </c>
      <c r="J238" s="177">
        <f>I238</f>
        <v>0</v>
      </c>
      <c r="K238" s="177"/>
      <c r="L238" s="177">
        <f>J238-K238</f>
        <v>0</v>
      </c>
      <c r="M238" s="93"/>
      <c r="N238" s="99"/>
    </row>
    <row r="239" spans="2:14" x14ac:dyDescent="0.2">
      <c r="B239" s="91"/>
      <c r="C239" s="168"/>
      <c r="D239" s="161"/>
      <c r="E239" s="175"/>
      <c r="F239" s="176" t="s">
        <v>422</v>
      </c>
      <c r="G239" s="177"/>
      <c r="H239" s="177"/>
      <c r="I239" s="177">
        <f>G239-H239</f>
        <v>0</v>
      </c>
      <c r="J239" s="177">
        <f>I239</f>
        <v>0</v>
      </c>
      <c r="K239" s="177"/>
      <c r="L239" s="177">
        <f>J239-K239</f>
        <v>0</v>
      </c>
      <c r="M239" s="93"/>
      <c r="N239" s="99"/>
    </row>
    <row r="240" spans="2:14" x14ac:dyDescent="0.2">
      <c r="B240" s="91"/>
      <c r="C240" s="168"/>
      <c r="D240" s="161"/>
      <c r="E240" s="175"/>
      <c r="F240" s="176" t="s">
        <v>423</v>
      </c>
      <c r="G240" s="177"/>
      <c r="H240" s="177"/>
      <c r="I240" s="177"/>
      <c r="J240" s="177">
        <f>Aktivet!H45</f>
        <v>0</v>
      </c>
      <c r="K240" s="177"/>
      <c r="L240" s="177">
        <f>J240-K240</f>
        <v>0</v>
      </c>
      <c r="M240" s="93"/>
      <c r="N240" s="99"/>
    </row>
    <row r="241" spans="2:14" x14ac:dyDescent="0.2">
      <c r="B241" s="144"/>
      <c r="C241" s="178"/>
      <c r="D241" s="160"/>
      <c r="E241" s="291"/>
      <c r="F241" s="291" t="s">
        <v>270</v>
      </c>
      <c r="G241" s="292">
        <f>Aktivet!H39</f>
        <v>1737000</v>
      </c>
      <c r="H241" s="292">
        <f>PASH!G20</f>
        <v>252262</v>
      </c>
      <c r="I241" s="292">
        <f>Aktivet!G39</f>
        <v>3351477</v>
      </c>
      <c r="J241" s="292">
        <f>SUM(J238:J240)</f>
        <v>0</v>
      </c>
      <c r="K241" s="292">
        <f>SUM(K240:K240)</f>
        <v>0</v>
      </c>
      <c r="L241" s="292">
        <f>SUM(L238:L240)</f>
        <v>0</v>
      </c>
      <c r="M241" s="103"/>
      <c r="N241" s="146"/>
    </row>
    <row r="242" spans="2:14" x14ac:dyDescent="0.2">
      <c r="B242" s="91"/>
      <c r="C242" s="92"/>
      <c r="D242" s="93"/>
      <c r="E242" s="97"/>
      <c r="F242" s="98"/>
      <c r="G242" s="98"/>
      <c r="H242" s="98"/>
      <c r="I242" s="98"/>
      <c r="J242" s="98"/>
      <c r="K242" s="97"/>
      <c r="L242" s="98"/>
      <c r="M242" s="93"/>
      <c r="N242" s="99"/>
    </row>
    <row r="243" spans="2:14" x14ac:dyDescent="0.2">
      <c r="B243" s="91"/>
      <c r="C243" s="92"/>
      <c r="D243" s="93"/>
      <c r="E243" s="97"/>
      <c r="F243" s="161" t="s">
        <v>419</v>
      </c>
      <c r="G243" s="164"/>
      <c r="H243" s="98"/>
      <c r="I243" s="98"/>
      <c r="J243" s="98"/>
      <c r="K243" s="97"/>
      <c r="L243" s="471">
        <f>L244+L245</f>
        <v>0</v>
      </c>
      <c r="M243" s="93"/>
      <c r="N243" s="99"/>
    </row>
    <row r="244" spans="2:14" x14ac:dyDescent="0.2">
      <c r="B244" s="91"/>
      <c r="C244" s="92"/>
      <c r="D244" s="93"/>
      <c r="E244" s="97"/>
      <c r="F244" s="161" t="s">
        <v>420</v>
      </c>
      <c r="G244" s="164"/>
      <c r="H244" s="98"/>
      <c r="I244" s="98"/>
      <c r="J244" s="98"/>
      <c r="K244" s="97"/>
      <c r="L244" s="473"/>
      <c r="M244" s="93"/>
      <c r="N244" s="99"/>
    </row>
    <row r="245" spans="2:14" x14ac:dyDescent="0.2">
      <c r="B245" s="91"/>
      <c r="C245" s="92"/>
      <c r="D245" s="93"/>
      <c r="E245" s="97"/>
      <c r="F245" s="161" t="s">
        <v>421</v>
      </c>
      <c r="G245" s="164"/>
      <c r="H245" s="98"/>
      <c r="I245" s="98"/>
      <c r="J245" s="98"/>
      <c r="K245" s="97"/>
      <c r="L245" s="473"/>
      <c r="M245" s="93"/>
      <c r="N245" s="99"/>
    </row>
    <row r="246" spans="2:14" x14ac:dyDescent="0.2">
      <c r="B246" s="91"/>
      <c r="C246" s="92"/>
      <c r="D246" s="93"/>
      <c r="E246" s="97"/>
      <c r="F246" s="98"/>
      <c r="G246" s="295" t="s">
        <v>376</v>
      </c>
      <c r="H246" s="293"/>
      <c r="I246" s="293"/>
      <c r="J246" s="293"/>
      <c r="K246" s="97"/>
      <c r="L246" s="470"/>
      <c r="M246" s="93"/>
      <c r="N246" s="99"/>
    </row>
    <row r="247" spans="2:14" x14ac:dyDescent="0.2">
      <c r="B247" s="91"/>
      <c r="C247" s="92"/>
      <c r="D247" s="93"/>
      <c r="E247" s="97"/>
      <c r="F247" s="98"/>
      <c r="G247" s="164"/>
      <c r="H247" s="98"/>
      <c r="I247" s="98"/>
      <c r="J247" s="98"/>
      <c r="K247" s="97"/>
      <c r="L247" s="470"/>
      <c r="M247" s="93"/>
      <c r="N247" s="99"/>
    </row>
    <row r="248" spans="2:14" x14ac:dyDescent="0.2">
      <c r="B248" s="91"/>
      <c r="C248" s="92"/>
      <c r="D248" s="93"/>
      <c r="E248" s="97"/>
      <c r="F248" s="98"/>
      <c r="G248" s="164"/>
      <c r="H248" s="98"/>
      <c r="I248" s="98"/>
      <c r="J248" s="98"/>
      <c r="K248" s="97"/>
      <c r="L248" s="470"/>
      <c r="M248" s="93"/>
      <c r="N248" s="99"/>
    </row>
    <row r="249" spans="2:14" x14ac:dyDescent="0.2">
      <c r="B249" s="91"/>
      <c r="C249" s="168"/>
      <c r="D249" s="161"/>
      <c r="E249" s="169">
        <v>9</v>
      </c>
      <c r="F249" s="170" t="s">
        <v>398</v>
      </c>
      <c r="G249" s="161"/>
      <c r="H249" s="161"/>
      <c r="I249" s="161"/>
      <c r="J249" s="166"/>
      <c r="K249" s="161"/>
      <c r="L249" s="471">
        <f>L250+L251+L252+L253+L254</f>
        <v>0</v>
      </c>
      <c r="M249" s="93"/>
      <c r="N249" s="99"/>
    </row>
    <row r="250" spans="2:14" x14ac:dyDescent="0.2">
      <c r="B250" s="91"/>
      <c r="C250" s="168"/>
      <c r="D250" s="161"/>
      <c r="E250" s="147" t="s">
        <v>261</v>
      </c>
      <c r="F250" s="165" t="s">
        <v>424</v>
      </c>
      <c r="G250" s="161"/>
      <c r="H250" s="161"/>
      <c r="I250" s="161"/>
      <c r="J250" s="166"/>
      <c r="K250" s="161"/>
      <c r="L250" s="473"/>
      <c r="M250" s="93"/>
      <c r="N250" s="99"/>
    </row>
    <row r="251" spans="2:14" x14ac:dyDescent="0.2">
      <c r="B251" s="91"/>
      <c r="C251" s="168"/>
      <c r="D251" s="161"/>
      <c r="E251" s="147" t="s">
        <v>261</v>
      </c>
      <c r="F251" s="165" t="s">
        <v>425</v>
      </c>
      <c r="G251" s="161"/>
      <c r="H251" s="161"/>
      <c r="I251" s="161"/>
      <c r="J251" s="166"/>
      <c r="K251" s="161"/>
      <c r="L251" s="473"/>
      <c r="M251" s="93"/>
      <c r="N251" s="99"/>
    </row>
    <row r="252" spans="2:14" x14ac:dyDescent="0.2">
      <c r="B252" s="91"/>
      <c r="C252" s="168"/>
      <c r="D252" s="161"/>
      <c r="E252" s="147" t="s">
        <v>261</v>
      </c>
      <c r="F252" s="165" t="s">
        <v>428</v>
      </c>
      <c r="G252" s="161"/>
      <c r="H252" s="161"/>
      <c r="I252" s="161"/>
      <c r="J252" s="166"/>
      <c r="K252" s="161"/>
      <c r="L252" s="473"/>
      <c r="M252" s="93"/>
      <c r="N252" s="99"/>
    </row>
    <row r="253" spans="2:14" x14ac:dyDescent="0.2">
      <c r="B253" s="91"/>
      <c r="C253" s="168"/>
      <c r="D253" s="161"/>
      <c r="E253" s="147" t="s">
        <v>261</v>
      </c>
      <c r="F253" s="165" t="s">
        <v>426</v>
      </c>
      <c r="G253" s="161"/>
      <c r="H253" s="161"/>
      <c r="I253" s="161"/>
      <c r="J253" s="166"/>
      <c r="K253" s="161"/>
      <c r="L253" s="473"/>
      <c r="M253" s="93"/>
      <c r="N253" s="99"/>
    </row>
    <row r="254" spans="2:14" x14ac:dyDescent="0.2">
      <c r="B254" s="91"/>
      <c r="C254" s="168"/>
      <c r="D254" s="161"/>
      <c r="E254" s="147" t="s">
        <v>261</v>
      </c>
      <c r="F254" s="165" t="s">
        <v>427</v>
      </c>
      <c r="G254" s="161"/>
      <c r="H254" s="161"/>
      <c r="I254" s="161"/>
      <c r="J254" s="166"/>
      <c r="K254" s="161"/>
      <c r="L254" s="473"/>
      <c r="M254" s="93"/>
      <c r="N254" s="99"/>
    </row>
    <row r="255" spans="2:14" x14ac:dyDescent="0.2">
      <c r="B255" s="91"/>
      <c r="C255" s="168"/>
      <c r="D255" s="161"/>
      <c r="E255" s="94"/>
      <c r="F255" s="98"/>
      <c r="G255" s="161"/>
      <c r="H255" s="161"/>
      <c r="I255" s="161"/>
      <c r="J255" s="166"/>
      <c r="K255" s="161"/>
      <c r="L255" s="470"/>
      <c r="M255" s="93"/>
      <c r="N255" s="99"/>
    </row>
    <row r="256" spans="2:14" x14ac:dyDescent="0.2">
      <c r="B256" s="91"/>
      <c r="C256" s="168"/>
      <c r="D256" s="93"/>
      <c r="E256" s="169">
        <v>10</v>
      </c>
      <c r="F256" s="170" t="s">
        <v>399</v>
      </c>
      <c r="G256" s="93"/>
      <c r="H256" s="93"/>
      <c r="I256" s="93"/>
      <c r="J256" s="166"/>
      <c r="K256" s="93"/>
      <c r="L256" s="471">
        <f>L257+L258+L259+L260</f>
        <v>0</v>
      </c>
      <c r="M256" s="93"/>
      <c r="N256" s="99"/>
    </row>
    <row r="257" spans="2:14" x14ac:dyDescent="0.2">
      <c r="B257" s="91"/>
      <c r="C257" s="168"/>
      <c r="D257" s="93"/>
      <c r="E257" s="147" t="s">
        <v>261</v>
      </c>
      <c r="F257" s="166" t="s">
        <v>429</v>
      </c>
      <c r="G257" s="93"/>
      <c r="H257" s="93"/>
      <c r="I257" s="93"/>
      <c r="J257" s="166"/>
      <c r="K257" s="93"/>
      <c r="L257" s="469"/>
      <c r="M257" s="93"/>
      <c r="N257" s="99"/>
    </row>
    <row r="258" spans="2:14" x14ac:dyDescent="0.2">
      <c r="B258" s="91"/>
      <c r="C258" s="168"/>
      <c r="D258" s="93"/>
      <c r="E258" s="147"/>
      <c r="F258" s="166" t="s">
        <v>430</v>
      </c>
      <c r="G258" s="93"/>
      <c r="H258" s="93"/>
      <c r="I258" s="93"/>
      <c r="J258" s="166"/>
      <c r="K258" s="93"/>
      <c r="L258" s="469"/>
      <c r="M258" s="93"/>
      <c r="N258" s="99"/>
    </row>
    <row r="259" spans="2:14" x14ac:dyDescent="0.2">
      <c r="B259" s="91"/>
      <c r="C259" s="168"/>
      <c r="D259" s="93"/>
      <c r="E259" s="147"/>
      <c r="F259" s="166" t="s">
        <v>431</v>
      </c>
      <c r="G259" s="93"/>
      <c r="H259" s="93"/>
      <c r="I259" s="93"/>
      <c r="J259" s="166"/>
      <c r="K259" s="93"/>
      <c r="L259" s="469"/>
      <c r="M259" s="93"/>
      <c r="N259" s="99"/>
    </row>
    <row r="260" spans="2:14" x14ac:dyDescent="0.2">
      <c r="B260" s="91"/>
      <c r="C260" s="168"/>
      <c r="D260" s="93"/>
      <c r="E260" s="147"/>
      <c r="F260" s="166" t="s">
        <v>432</v>
      </c>
      <c r="G260" s="93"/>
      <c r="H260" s="93"/>
      <c r="I260" s="93"/>
      <c r="J260" s="166"/>
      <c r="K260" s="93"/>
      <c r="L260" s="469"/>
      <c r="M260" s="93"/>
      <c r="N260" s="99"/>
    </row>
    <row r="261" spans="2:14" x14ac:dyDescent="0.2">
      <c r="B261" s="91"/>
      <c r="C261" s="168"/>
      <c r="D261" s="93"/>
      <c r="E261" s="169"/>
      <c r="F261" s="170"/>
      <c r="G261" s="93"/>
      <c r="H261" s="93"/>
      <c r="I261" s="93"/>
      <c r="J261" s="166"/>
      <c r="K261" s="93"/>
      <c r="L261" s="470"/>
      <c r="M261" s="93"/>
      <c r="N261" s="99"/>
    </row>
    <row r="262" spans="2:14" x14ac:dyDescent="0.2">
      <c r="B262" s="91"/>
      <c r="C262" s="168"/>
      <c r="D262" s="93"/>
      <c r="E262" s="147" t="s">
        <v>261</v>
      </c>
      <c r="F262" s="166" t="s">
        <v>433</v>
      </c>
      <c r="G262" s="93"/>
      <c r="H262" s="93"/>
      <c r="I262" s="93"/>
      <c r="J262" s="166"/>
      <c r="K262" s="93"/>
      <c r="L262" s="471">
        <f>L263+L264+L265</f>
        <v>0</v>
      </c>
      <c r="M262" s="93"/>
      <c r="N262" s="99"/>
    </row>
    <row r="263" spans="2:14" x14ac:dyDescent="0.2">
      <c r="B263" s="91"/>
      <c r="C263" s="168"/>
      <c r="D263" s="93"/>
      <c r="E263" s="169"/>
      <c r="F263" s="166" t="s">
        <v>434</v>
      </c>
      <c r="G263" s="93"/>
      <c r="H263" s="93"/>
      <c r="I263" s="93"/>
      <c r="J263" s="166"/>
      <c r="K263" s="93"/>
      <c r="L263" s="469"/>
      <c r="M263" s="93"/>
      <c r="N263" s="99"/>
    </row>
    <row r="264" spans="2:14" x14ac:dyDescent="0.2">
      <c r="B264" s="91"/>
      <c r="C264" s="168"/>
      <c r="D264" s="93"/>
      <c r="E264" s="169"/>
      <c r="F264" s="166" t="s">
        <v>435</v>
      </c>
      <c r="G264" s="93"/>
      <c r="H264" s="93"/>
      <c r="I264" s="93"/>
      <c r="J264" s="166"/>
      <c r="K264" s="93"/>
      <c r="L264" s="469"/>
      <c r="M264" s="93"/>
      <c r="N264" s="99"/>
    </row>
    <row r="265" spans="2:14" x14ac:dyDescent="0.2">
      <c r="B265" s="91"/>
      <c r="C265" s="168"/>
      <c r="D265" s="93"/>
      <c r="E265" s="169"/>
      <c r="F265" s="166" t="s">
        <v>436</v>
      </c>
      <c r="G265" s="93"/>
      <c r="H265" s="93"/>
      <c r="I265" s="93"/>
      <c r="J265" s="166"/>
      <c r="K265" s="93"/>
      <c r="L265" s="469"/>
      <c r="M265" s="93"/>
      <c r="N265" s="99"/>
    </row>
    <row r="266" spans="2:14" x14ac:dyDescent="0.2">
      <c r="B266" s="91"/>
      <c r="C266" s="168"/>
      <c r="D266" s="93"/>
      <c r="E266" s="169"/>
      <c r="F266" s="170"/>
      <c r="G266" s="93"/>
      <c r="H266" s="93"/>
      <c r="I266" s="93"/>
      <c r="J266" s="166"/>
      <c r="K266" s="93"/>
      <c r="L266" s="470"/>
      <c r="M266" s="93"/>
      <c r="N266" s="99"/>
    </row>
    <row r="267" spans="2:14" x14ac:dyDescent="0.2">
      <c r="B267" s="91"/>
      <c r="C267" s="168"/>
      <c r="D267" s="93"/>
      <c r="E267" s="147" t="s">
        <v>261</v>
      </c>
      <c r="F267" s="161" t="s">
        <v>437</v>
      </c>
      <c r="G267" s="93"/>
      <c r="H267" s="93"/>
      <c r="I267" s="93"/>
      <c r="J267" s="166"/>
      <c r="K267" s="93"/>
      <c r="L267" s="471">
        <f>L268+L269+L270</f>
        <v>0</v>
      </c>
      <c r="M267" s="93"/>
      <c r="N267" s="99"/>
    </row>
    <row r="268" spans="2:14" x14ac:dyDescent="0.2">
      <c r="B268" s="91"/>
      <c r="C268" s="168"/>
      <c r="D268" s="93"/>
      <c r="E268" s="169"/>
      <c r="F268" s="161" t="s">
        <v>438</v>
      </c>
      <c r="G268" s="93"/>
      <c r="H268" s="93"/>
      <c r="I268" s="93"/>
      <c r="J268" s="166"/>
      <c r="K268" s="93"/>
      <c r="L268" s="469"/>
      <c r="M268" s="93"/>
      <c r="N268" s="99"/>
    </row>
    <row r="269" spans="2:14" x14ac:dyDescent="0.2">
      <c r="B269" s="91"/>
      <c r="C269" s="168"/>
      <c r="D269" s="93"/>
      <c r="E269" s="169"/>
      <c r="F269" s="161" t="s">
        <v>439</v>
      </c>
      <c r="G269" s="93"/>
      <c r="H269" s="93"/>
      <c r="I269" s="93"/>
      <c r="J269" s="166"/>
      <c r="K269" s="93"/>
      <c r="L269" s="469"/>
      <c r="M269" s="93"/>
      <c r="N269" s="99"/>
    </row>
    <row r="270" spans="2:14" x14ac:dyDescent="0.2">
      <c r="B270" s="91"/>
      <c r="C270" s="168"/>
      <c r="D270" s="93"/>
      <c r="E270" s="169"/>
      <c r="F270" s="161" t="s">
        <v>440</v>
      </c>
      <c r="G270" s="93"/>
      <c r="H270" s="93"/>
      <c r="I270" s="93"/>
      <c r="J270" s="166"/>
      <c r="K270" s="93"/>
      <c r="L270" s="469"/>
      <c r="M270" s="93"/>
      <c r="N270" s="99"/>
    </row>
    <row r="271" spans="2:14" x14ac:dyDescent="0.2">
      <c r="B271" s="91"/>
      <c r="C271" s="168"/>
      <c r="D271" s="93"/>
      <c r="E271" s="169"/>
      <c r="F271" s="170"/>
      <c r="G271" s="93"/>
      <c r="H271" s="93"/>
      <c r="I271" s="93"/>
      <c r="J271" s="166"/>
      <c r="K271" s="93"/>
      <c r="L271" s="470"/>
      <c r="M271" s="93"/>
      <c r="N271" s="99"/>
    </row>
    <row r="272" spans="2:14" x14ac:dyDescent="0.2">
      <c r="B272" s="91"/>
      <c r="C272" s="168"/>
      <c r="D272" s="93"/>
      <c r="E272" s="147" t="s">
        <v>261</v>
      </c>
      <c r="F272" s="166" t="s">
        <v>441</v>
      </c>
      <c r="G272" s="93"/>
      <c r="H272" s="93"/>
      <c r="I272" s="93"/>
      <c r="J272" s="166"/>
      <c r="K272" s="93"/>
      <c r="L272" s="471">
        <f>L273</f>
        <v>0</v>
      </c>
      <c r="M272" s="93"/>
      <c r="N272" s="99"/>
    </row>
    <row r="273" spans="2:14" x14ac:dyDescent="0.2">
      <c r="B273" s="91"/>
      <c r="C273" s="168"/>
      <c r="D273" s="93"/>
      <c r="E273" s="169"/>
      <c r="F273" s="166" t="s">
        <v>442</v>
      </c>
      <c r="G273" s="93"/>
      <c r="H273" s="93"/>
      <c r="I273" s="93"/>
      <c r="J273" s="166"/>
      <c r="K273" s="93"/>
      <c r="L273" s="473"/>
      <c r="M273" s="93"/>
      <c r="N273" s="99"/>
    </row>
    <row r="274" spans="2:14" x14ac:dyDescent="0.2">
      <c r="B274" s="91"/>
      <c r="C274" s="168"/>
      <c r="D274" s="93"/>
      <c r="E274" s="169"/>
      <c r="F274" s="170"/>
      <c r="G274" s="93"/>
      <c r="H274" s="93"/>
      <c r="I274" s="93"/>
      <c r="J274" s="166"/>
      <c r="K274" s="93"/>
      <c r="L274" s="470"/>
      <c r="M274" s="93"/>
      <c r="N274" s="99"/>
    </row>
    <row r="275" spans="2:14" x14ac:dyDescent="0.2">
      <c r="B275" s="91"/>
      <c r="C275" s="168"/>
      <c r="D275" s="93"/>
      <c r="E275" s="94"/>
      <c r="F275" s="98"/>
      <c r="G275" s="93"/>
      <c r="H275" s="93"/>
      <c r="I275" s="93"/>
      <c r="J275" s="166"/>
      <c r="K275" s="93"/>
      <c r="L275" s="470"/>
      <c r="M275" s="93"/>
      <c r="N275" s="99"/>
    </row>
    <row r="276" spans="2:14" x14ac:dyDescent="0.2">
      <c r="B276" s="91"/>
      <c r="C276" s="168"/>
      <c r="D276" s="93"/>
      <c r="E276" s="169">
        <v>11</v>
      </c>
      <c r="F276" s="170" t="s">
        <v>400</v>
      </c>
      <c r="G276" s="93"/>
      <c r="H276" s="93"/>
      <c r="I276" s="93"/>
      <c r="J276" s="166"/>
      <c r="K276" s="93"/>
      <c r="L276" s="471">
        <f>L277</f>
        <v>0</v>
      </c>
      <c r="M276" s="93"/>
      <c r="N276" s="99"/>
    </row>
    <row r="277" spans="2:14" x14ac:dyDescent="0.2">
      <c r="B277" s="91"/>
      <c r="C277" s="168"/>
      <c r="D277" s="93"/>
      <c r="E277" s="94"/>
      <c r="F277" s="166" t="s">
        <v>443</v>
      </c>
      <c r="G277" s="93"/>
      <c r="H277" s="93"/>
      <c r="I277" s="93"/>
      <c r="J277" s="166"/>
      <c r="K277" s="93"/>
      <c r="L277" s="469"/>
      <c r="M277" s="93"/>
      <c r="N277" s="99"/>
    </row>
    <row r="278" spans="2:14" x14ac:dyDescent="0.2">
      <c r="B278" s="91"/>
      <c r="C278" s="168"/>
      <c r="D278" s="93"/>
      <c r="E278" s="94"/>
      <c r="F278" s="98"/>
      <c r="G278" s="93"/>
      <c r="H278" s="93"/>
      <c r="I278" s="93"/>
      <c r="J278" s="166"/>
      <c r="K278" s="93"/>
      <c r="L278" s="470"/>
      <c r="M278" s="93"/>
      <c r="N278" s="99"/>
    </row>
    <row r="279" spans="2:14" ht="15" x14ac:dyDescent="0.2">
      <c r="B279" s="91"/>
      <c r="C279" s="168"/>
      <c r="D279" s="93"/>
      <c r="E279" s="169">
        <v>12</v>
      </c>
      <c r="F279" s="170" t="s">
        <v>401</v>
      </c>
      <c r="G279" s="93"/>
      <c r="H279" s="179"/>
      <c r="I279" s="179"/>
      <c r="J279" s="166"/>
      <c r="K279" s="93"/>
      <c r="L279" s="472">
        <f>Aktivet!G54</f>
        <v>0</v>
      </c>
      <c r="M279" s="93"/>
      <c r="N279" s="99"/>
    </row>
    <row r="280" spans="2:14" ht="15" x14ac:dyDescent="0.2">
      <c r="B280" s="91"/>
      <c r="C280" s="168"/>
      <c r="D280" s="93"/>
      <c r="E280" s="94"/>
      <c r="F280" s="98"/>
      <c r="G280" s="93"/>
      <c r="H280" s="179"/>
      <c r="I280" s="179"/>
      <c r="J280" s="166"/>
      <c r="K280" s="93"/>
      <c r="L280" s="470"/>
      <c r="M280" s="93"/>
      <c r="N280" s="99"/>
    </row>
    <row r="281" spans="2:14" ht="15" x14ac:dyDescent="0.2">
      <c r="B281" s="91"/>
      <c r="C281" s="168"/>
      <c r="D281" s="93"/>
      <c r="E281" s="94"/>
      <c r="F281" s="98"/>
      <c r="G281" s="179"/>
      <c r="H281" s="179"/>
      <c r="I281" s="179"/>
      <c r="J281" s="93"/>
      <c r="K281" s="97"/>
      <c r="L281" s="470"/>
      <c r="M281" s="93"/>
      <c r="N281" s="99"/>
    </row>
    <row r="282" spans="2:14" x14ac:dyDescent="0.2">
      <c r="B282" s="91"/>
      <c r="C282" s="92"/>
      <c r="D282" s="93"/>
      <c r="E282" s="169" t="s">
        <v>271</v>
      </c>
      <c r="F282" s="180" t="s">
        <v>467</v>
      </c>
      <c r="G282" s="95"/>
      <c r="H282" s="96"/>
      <c r="I282" s="96"/>
      <c r="J282" s="93"/>
      <c r="K282" s="97"/>
      <c r="L282" s="474">
        <f>Pasivet!G51</f>
        <v>4373098</v>
      </c>
      <c r="M282" s="93"/>
      <c r="N282" s="99"/>
    </row>
    <row r="283" spans="2:14" x14ac:dyDescent="0.2">
      <c r="B283" s="91"/>
      <c r="C283" s="92"/>
      <c r="D283" s="93"/>
      <c r="E283" s="169"/>
      <c r="F283" s="180"/>
      <c r="G283" s="95"/>
      <c r="H283" s="96"/>
      <c r="I283" s="96"/>
      <c r="J283" s="93"/>
      <c r="K283" s="97"/>
      <c r="L283" s="470"/>
      <c r="M283" s="93"/>
      <c r="N283" s="99"/>
    </row>
    <row r="284" spans="2:14" x14ac:dyDescent="0.2">
      <c r="B284" s="91"/>
      <c r="C284" s="168"/>
      <c r="D284" s="93"/>
      <c r="E284" s="181">
        <v>13</v>
      </c>
      <c r="F284" s="182" t="s">
        <v>83</v>
      </c>
      <c r="G284" s="95"/>
      <c r="H284" s="96"/>
      <c r="I284" s="96"/>
      <c r="J284" s="93"/>
      <c r="K284" s="97"/>
      <c r="L284" s="471">
        <f>L285+L286+L287+L288+L289+L290+L291</f>
        <v>0</v>
      </c>
      <c r="M284" s="93"/>
      <c r="N284" s="99"/>
    </row>
    <row r="285" spans="2:14" x14ac:dyDescent="0.2">
      <c r="B285" s="91"/>
      <c r="C285" s="154" t="s">
        <v>444</v>
      </c>
      <c r="D285" s="93"/>
      <c r="E285" s="94"/>
      <c r="F285" s="152" t="s">
        <v>84</v>
      </c>
      <c r="G285" s="95"/>
      <c r="H285" s="96"/>
      <c r="I285" s="96"/>
      <c r="J285" s="93"/>
      <c r="K285" s="97"/>
      <c r="L285" s="469"/>
      <c r="M285" s="93"/>
      <c r="N285" s="99"/>
    </row>
    <row r="286" spans="2:14" x14ac:dyDescent="0.2">
      <c r="B286" s="91"/>
      <c r="C286" s="154"/>
      <c r="D286" s="93"/>
      <c r="E286" s="147" t="s">
        <v>261</v>
      </c>
      <c r="F286" s="166" t="s">
        <v>474</v>
      </c>
      <c r="G286" s="95"/>
      <c r="H286" s="96"/>
      <c r="I286" s="96"/>
      <c r="J286" s="93"/>
      <c r="K286" s="97"/>
      <c r="L286" s="469"/>
      <c r="M286" s="93"/>
      <c r="N286" s="99"/>
    </row>
    <row r="287" spans="2:14" x14ac:dyDescent="0.2">
      <c r="B287" s="91"/>
      <c r="C287" s="154"/>
      <c r="D287" s="93"/>
      <c r="E287" s="147" t="s">
        <v>261</v>
      </c>
      <c r="F287" s="166" t="s">
        <v>468</v>
      </c>
      <c r="G287" s="95"/>
      <c r="H287" s="96"/>
      <c r="I287" s="96"/>
      <c r="J287" s="93"/>
      <c r="K287" s="97"/>
      <c r="L287" s="469"/>
      <c r="M287" s="93"/>
      <c r="N287" s="99"/>
    </row>
    <row r="288" spans="2:14" x14ac:dyDescent="0.2">
      <c r="B288" s="91"/>
      <c r="C288" s="154"/>
      <c r="D288" s="93"/>
      <c r="E288" s="147" t="s">
        <v>261</v>
      </c>
      <c r="F288" s="166" t="s">
        <v>469</v>
      </c>
      <c r="G288" s="95"/>
      <c r="H288" s="96"/>
      <c r="I288" s="96"/>
      <c r="J288" s="93"/>
      <c r="K288" s="97"/>
      <c r="L288" s="469"/>
      <c r="M288" s="93"/>
      <c r="N288" s="99"/>
    </row>
    <row r="289" spans="2:14" x14ac:dyDescent="0.2">
      <c r="B289" s="91"/>
      <c r="C289" s="154"/>
      <c r="D289" s="93"/>
      <c r="E289" s="147" t="s">
        <v>261</v>
      </c>
      <c r="F289" s="166" t="s">
        <v>470</v>
      </c>
      <c r="G289" s="95"/>
      <c r="H289" s="96"/>
      <c r="I289" s="96"/>
      <c r="J289" s="93"/>
      <c r="K289" s="97"/>
      <c r="L289" s="469"/>
      <c r="M289" s="93"/>
      <c r="N289" s="99"/>
    </row>
    <row r="290" spans="2:14" x14ac:dyDescent="0.2">
      <c r="B290" s="91"/>
      <c r="C290" s="154"/>
      <c r="D290" s="93"/>
      <c r="E290" s="147" t="s">
        <v>261</v>
      </c>
      <c r="F290" s="166" t="s">
        <v>471</v>
      </c>
      <c r="G290" s="95"/>
      <c r="H290" s="96"/>
      <c r="I290" s="96"/>
      <c r="J290" s="93"/>
      <c r="K290" s="97"/>
      <c r="L290" s="469"/>
      <c r="M290" s="93"/>
      <c r="N290" s="99"/>
    </row>
    <row r="291" spans="2:14" x14ac:dyDescent="0.2">
      <c r="B291" s="91"/>
      <c r="C291" s="154"/>
      <c r="D291" s="93"/>
      <c r="E291" s="147" t="s">
        <v>261</v>
      </c>
      <c r="F291" s="166" t="s">
        <v>472</v>
      </c>
      <c r="G291" s="95"/>
      <c r="H291" s="96"/>
      <c r="I291" s="96"/>
      <c r="J291" s="93"/>
      <c r="K291" s="97"/>
      <c r="L291" s="469"/>
      <c r="M291" s="93"/>
      <c r="N291" s="99"/>
    </row>
    <row r="292" spans="2:14" x14ac:dyDescent="0.2">
      <c r="B292" s="91"/>
      <c r="C292" s="154"/>
      <c r="D292" s="93"/>
      <c r="E292" s="94"/>
      <c r="F292" s="152"/>
      <c r="G292" s="95"/>
      <c r="H292" s="96"/>
      <c r="I292" s="96"/>
      <c r="J292" s="93"/>
      <c r="K292" s="97"/>
      <c r="L292" s="470"/>
      <c r="M292" s="93"/>
      <c r="N292" s="99"/>
    </row>
    <row r="293" spans="2:14" x14ac:dyDescent="0.2">
      <c r="B293" s="91"/>
      <c r="C293" s="147" t="s">
        <v>445</v>
      </c>
      <c r="D293" s="93"/>
      <c r="E293" s="94"/>
      <c r="F293" s="152" t="s">
        <v>85</v>
      </c>
      <c r="G293" s="95"/>
      <c r="H293" s="96"/>
      <c r="I293" s="96"/>
      <c r="J293" s="93"/>
      <c r="K293" s="97"/>
      <c r="L293" s="471">
        <f>L294+L296+L300+L304+L305</f>
        <v>0</v>
      </c>
      <c r="M293" s="93"/>
      <c r="N293" s="99"/>
    </row>
    <row r="294" spans="2:14" ht="15.75" x14ac:dyDescent="0.25">
      <c r="B294" s="91"/>
      <c r="C294" s="147"/>
      <c r="D294" s="93"/>
      <c r="E294" s="147" t="s">
        <v>261</v>
      </c>
      <c r="F294" s="167" t="s">
        <v>473</v>
      </c>
      <c r="G294" s="95"/>
      <c r="H294" s="96"/>
      <c r="I294" s="96"/>
      <c r="J294" s="93"/>
      <c r="K294" s="97"/>
      <c r="L294" s="469"/>
      <c r="M294" s="93"/>
      <c r="N294" s="99"/>
    </row>
    <row r="295" spans="2:14" ht="15.75" x14ac:dyDescent="0.25">
      <c r="B295" s="91"/>
      <c r="C295" s="147"/>
      <c r="D295" s="93"/>
      <c r="E295" s="94"/>
      <c r="F295" s="167"/>
      <c r="G295" s="183" t="s">
        <v>477</v>
      </c>
      <c r="H295" s="96"/>
      <c r="I295" s="96"/>
      <c r="J295" s="93"/>
      <c r="K295" s="97"/>
      <c r="L295" s="471">
        <f>L296+L300</f>
        <v>0</v>
      </c>
      <c r="M295" s="93"/>
      <c r="N295" s="99"/>
    </row>
    <row r="296" spans="2:14" x14ac:dyDescent="0.2">
      <c r="B296" s="91"/>
      <c r="C296" s="147"/>
      <c r="D296" s="93"/>
      <c r="E296" s="147" t="s">
        <v>261</v>
      </c>
      <c r="F296" s="166" t="s">
        <v>475</v>
      </c>
      <c r="G296" s="95"/>
      <c r="H296" s="96"/>
      <c r="I296" s="96"/>
      <c r="J296" s="93"/>
      <c r="K296" s="97"/>
      <c r="L296" s="475">
        <f>L297+L298+L299</f>
        <v>0</v>
      </c>
      <c r="M296" s="93"/>
      <c r="N296" s="99"/>
    </row>
    <row r="297" spans="2:14" x14ac:dyDescent="0.2">
      <c r="B297" s="91"/>
      <c r="C297" s="147"/>
      <c r="D297" s="93"/>
      <c r="E297" s="94"/>
      <c r="F297" s="166"/>
      <c r="G297" s="160" t="s">
        <v>478</v>
      </c>
      <c r="H297" s="96"/>
      <c r="I297" s="96"/>
      <c r="J297" s="93"/>
      <c r="K297" s="97"/>
      <c r="L297" s="469"/>
      <c r="M297" s="93"/>
      <c r="N297" s="99"/>
    </row>
    <row r="298" spans="2:14" x14ac:dyDescent="0.2">
      <c r="B298" s="91"/>
      <c r="C298" s="147"/>
      <c r="D298" s="93"/>
      <c r="E298" s="94"/>
      <c r="F298" s="166"/>
      <c r="G298" s="160" t="s">
        <v>479</v>
      </c>
      <c r="H298" s="96"/>
      <c r="I298" s="96"/>
      <c r="J298" s="93"/>
      <c r="K298" s="97"/>
      <c r="L298" s="469"/>
      <c r="M298" s="93"/>
      <c r="N298" s="99"/>
    </row>
    <row r="299" spans="2:14" x14ac:dyDescent="0.2">
      <c r="B299" s="91"/>
      <c r="C299" s="147"/>
      <c r="D299" s="93"/>
      <c r="E299" s="94"/>
      <c r="F299" s="166"/>
      <c r="G299" s="160" t="s">
        <v>480</v>
      </c>
      <c r="H299" s="96"/>
      <c r="I299" s="96"/>
      <c r="J299" s="93"/>
      <c r="K299" s="97"/>
      <c r="L299" s="469"/>
      <c r="M299" s="93"/>
      <c r="N299" s="99"/>
    </row>
    <row r="300" spans="2:14" x14ac:dyDescent="0.2">
      <c r="B300" s="91"/>
      <c r="C300" s="147"/>
      <c r="D300" s="93"/>
      <c r="E300" s="147" t="s">
        <v>261</v>
      </c>
      <c r="F300" s="166" t="s">
        <v>476</v>
      </c>
      <c r="G300" s="95"/>
      <c r="H300" s="96"/>
      <c r="I300" s="96"/>
      <c r="J300" s="93"/>
      <c r="K300" s="97"/>
      <c r="L300" s="475">
        <f>L301+L302+L303</f>
        <v>0</v>
      </c>
      <c r="M300" s="93"/>
      <c r="N300" s="99"/>
    </row>
    <row r="301" spans="2:14" x14ac:dyDescent="0.2">
      <c r="B301" s="91"/>
      <c r="C301" s="147"/>
      <c r="D301" s="93"/>
      <c r="E301" s="94"/>
      <c r="F301" s="166"/>
      <c r="G301" s="160" t="s">
        <v>478</v>
      </c>
      <c r="H301" s="96"/>
      <c r="I301" s="96"/>
      <c r="J301" s="93"/>
      <c r="K301" s="97"/>
      <c r="L301" s="469"/>
      <c r="M301" s="93"/>
      <c r="N301" s="99"/>
    </row>
    <row r="302" spans="2:14" x14ac:dyDescent="0.2">
      <c r="B302" s="91"/>
      <c r="C302" s="147"/>
      <c r="D302" s="93"/>
      <c r="E302" s="94"/>
      <c r="F302" s="166"/>
      <c r="G302" s="160" t="s">
        <v>479</v>
      </c>
      <c r="H302" s="96"/>
      <c r="I302" s="96"/>
      <c r="J302" s="93"/>
      <c r="K302" s="97"/>
      <c r="L302" s="469"/>
      <c r="M302" s="93"/>
      <c r="N302" s="99"/>
    </row>
    <row r="303" spans="2:14" x14ac:dyDescent="0.2">
      <c r="B303" s="91"/>
      <c r="C303" s="147"/>
      <c r="D303" s="93"/>
      <c r="E303" s="94"/>
      <c r="F303" s="166"/>
      <c r="G303" s="160" t="s">
        <v>480</v>
      </c>
      <c r="H303" s="96"/>
      <c r="I303" s="96"/>
      <c r="J303" s="93"/>
      <c r="K303" s="97"/>
      <c r="L303" s="469"/>
      <c r="M303" s="93"/>
      <c r="N303" s="99"/>
    </row>
    <row r="304" spans="2:14" x14ac:dyDescent="0.2">
      <c r="B304" s="91"/>
      <c r="C304" s="147"/>
      <c r="D304" s="93"/>
      <c r="E304" s="147" t="s">
        <v>261</v>
      </c>
      <c r="F304" s="166" t="s">
        <v>470</v>
      </c>
      <c r="G304" s="95"/>
      <c r="H304" s="96"/>
      <c r="I304" s="96"/>
      <c r="J304" s="93"/>
      <c r="K304" s="97"/>
      <c r="L304" s="469"/>
      <c r="M304" s="93"/>
      <c r="N304" s="99"/>
    </row>
    <row r="305" spans="2:14" x14ac:dyDescent="0.2">
      <c r="B305" s="91"/>
      <c r="C305" s="147"/>
      <c r="D305" s="93"/>
      <c r="E305" s="147" t="s">
        <v>261</v>
      </c>
      <c r="F305" s="166" t="s">
        <v>481</v>
      </c>
      <c r="G305" s="95"/>
      <c r="H305" s="96"/>
      <c r="I305" s="96"/>
      <c r="J305" s="93"/>
      <c r="K305" s="97"/>
      <c r="L305" s="469"/>
      <c r="M305" s="93"/>
      <c r="N305" s="99"/>
    </row>
    <row r="306" spans="2:14" x14ac:dyDescent="0.2">
      <c r="B306" s="91"/>
      <c r="C306" s="147"/>
      <c r="D306" s="93"/>
      <c r="E306" s="94"/>
      <c r="F306" s="152"/>
      <c r="G306" s="95"/>
      <c r="H306" s="96"/>
      <c r="I306" s="96"/>
      <c r="J306" s="93"/>
      <c r="K306" s="97"/>
      <c r="L306" s="470"/>
      <c r="M306" s="93"/>
      <c r="N306" s="99"/>
    </row>
    <row r="307" spans="2:14" x14ac:dyDescent="0.2">
      <c r="B307" s="91"/>
      <c r="C307" s="154" t="s">
        <v>446</v>
      </c>
      <c r="D307" s="93"/>
      <c r="E307" s="94"/>
      <c r="F307" s="152" t="s">
        <v>86</v>
      </c>
      <c r="G307" s="95"/>
      <c r="H307" s="96"/>
      <c r="I307" s="96"/>
      <c r="J307" s="93"/>
      <c r="K307" s="97"/>
      <c r="L307" s="471">
        <f>L308</f>
        <v>0</v>
      </c>
      <c r="M307" s="93"/>
      <c r="N307" s="99"/>
    </row>
    <row r="308" spans="2:14" x14ac:dyDescent="0.2">
      <c r="B308" s="91"/>
      <c r="C308" s="154"/>
      <c r="D308" s="93"/>
      <c r="E308" s="147" t="s">
        <v>261</v>
      </c>
      <c r="F308" s="166" t="s">
        <v>482</v>
      </c>
      <c r="G308" s="95"/>
      <c r="H308" s="96"/>
      <c r="I308" s="96"/>
      <c r="J308" s="93"/>
      <c r="K308" s="97"/>
      <c r="L308" s="469"/>
      <c r="M308" s="93"/>
      <c r="N308" s="99"/>
    </row>
    <row r="309" spans="2:14" x14ac:dyDescent="0.2">
      <c r="B309" s="91"/>
      <c r="C309" s="154"/>
      <c r="D309" s="93"/>
      <c r="E309" s="94"/>
      <c r="F309" s="152"/>
      <c r="G309" s="95"/>
      <c r="H309" s="96"/>
      <c r="I309" s="96"/>
      <c r="J309" s="93"/>
      <c r="K309" s="97"/>
      <c r="L309" s="470"/>
      <c r="M309" s="93"/>
      <c r="N309" s="99"/>
    </row>
    <row r="310" spans="2:14" x14ac:dyDescent="0.2">
      <c r="B310" s="91"/>
      <c r="C310" s="147" t="s">
        <v>447</v>
      </c>
      <c r="D310" s="93"/>
      <c r="E310" s="94"/>
      <c r="F310" s="152" t="s">
        <v>87</v>
      </c>
      <c r="G310" s="95"/>
      <c r="H310" s="96"/>
      <c r="I310" s="96"/>
      <c r="J310" s="93"/>
      <c r="K310" s="97"/>
      <c r="L310" s="472">
        <f>L311</f>
        <v>0</v>
      </c>
      <c r="M310" s="93"/>
      <c r="N310" s="99"/>
    </row>
    <row r="311" spans="2:14" x14ac:dyDescent="0.2">
      <c r="B311" s="91"/>
      <c r="C311" s="147"/>
      <c r="D311" s="93"/>
      <c r="E311" s="147" t="s">
        <v>261</v>
      </c>
      <c r="F311" s="166" t="s">
        <v>483</v>
      </c>
      <c r="G311" s="95"/>
      <c r="H311" s="96"/>
      <c r="I311" s="96"/>
      <c r="J311" s="93"/>
      <c r="K311" s="97"/>
      <c r="L311" s="301">
        <f>Pasivet!G10</f>
        <v>0</v>
      </c>
      <c r="M311" s="93"/>
      <c r="N311" s="99"/>
    </row>
    <row r="312" spans="2:14" x14ac:dyDescent="0.2">
      <c r="B312" s="91"/>
      <c r="C312" s="147"/>
      <c r="D312" s="93"/>
      <c r="E312" s="147"/>
      <c r="F312" s="206"/>
      <c r="G312" s="464" t="s">
        <v>485</v>
      </c>
      <c r="H312" s="465"/>
      <c r="I312" s="465"/>
      <c r="J312" s="453"/>
      <c r="K312" s="466"/>
      <c r="L312" s="469"/>
      <c r="M312" s="93"/>
      <c r="N312" s="99"/>
    </row>
    <row r="313" spans="2:14" x14ac:dyDescent="0.2">
      <c r="B313" s="91"/>
      <c r="C313" s="147"/>
      <c r="D313" s="93"/>
      <c r="E313" s="147" t="s">
        <v>261</v>
      </c>
      <c r="F313" s="206" t="s">
        <v>484</v>
      </c>
      <c r="G313" s="467"/>
      <c r="H313" s="465"/>
      <c r="I313" s="465"/>
      <c r="J313" s="453"/>
      <c r="K313" s="466"/>
      <c r="L313" s="469"/>
      <c r="M313" s="93"/>
      <c r="N313" s="99"/>
    </row>
    <row r="314" spans="2:14" x14ac:dyDescent="0.2">
      <c r="B314" s="91"/>
      <c r="C314" s="147"/>
      <c r="D314" s="93"/>
      <c r="E314" s="94"/>
      <c r="F314" s="468"/>
      <c r="G314" s="464" t="s">
        <v>486</v>
      </c>
      <c r="H314" s="465"/>
      <c r="I314" s="465"/>
      <c r="J314" s="453"/>
      <c r="K314" s="466"/>
      <c r="L314" s="470"/>
      <c r="M314" s="93"/>
      <c r="N314" s="99"/>
    </row>
    <row r="315" spans="2:14" x14ac:dyDescent="0.2">
      <c r="B315" s="91"/>
      <c r="C315" s="147"/>
      <c r="D315" s="93"/>
      <c r="E315" s="94"/>
      <c r="F315" s="152"/>
      <c r="G315" s="95"/>
      <c r="H315" s="96"/>
      <c r="I315" s="96"/>
      <c r="J315" s="93"/>
      <c r="K315" s="97"/>
      <c r="L315" s="470"/>
      <c r="M315" s="93"/>
      <c r="N315" s="99"/>
    </row>
    <row r="316" spans="2:14" x14ac:dyDescent="0.2">
      <c r="B316" s="91"/>
      <c r="C316" s="154" t="s">
        <v>448</v>
      </c>
      <c r="D316" s="93"/>
      <c r="E316" s="166"/>
      <c r="F316" s="152" t="s">
        <v>88</v>
      </c>
      <c r="G316" s="95"/>
      <c r="H316" s="96"/>
      <c r="I316" s="96"/>
      <c r="J316" s="93"/>
      <c r="K316" s="97"/>
      <c r="L316" s="472">
        <f>L317</f>
        <v>0</v>
      </c>
      <c r="M316" s="93"/>
      <c r="N316" s="99"/>
    </row>
    <row r="317" spans="2:14" x14ac:dyDescent="0.2">
      <c r="B317" s="91"/>
      <c r="C317" s="154"/>
      <c r="D317" s="93"/>
      <c r="E317" s="147" t="s">
        <v>261</v>
      </c>
      <c r="F317" s="166" t="s">
        <v>487</v>
      </c>
      <c r="G317" s="95"/>
      <c r="H317" s="96"/>
      <c r="I317" s="96"/>
      <c r="J317" s="93"/>
      <c r="K317" s="97"/>
      <c r="L317" s="301">
        <f>Pasivet!G11</f>
        <v>0</v>
      </c>
      <c r="M317" s="93"/>
      <c r="N317" s="99"/>
    </row>
    <row r="318" spans="2:14" x14ac:dyDescent="0.2">
      <c r="B318" s="91"/>
      <c r="C318" s="154"/>
      <c r="D318" s="93"/>
      <c r="E318" s="147"/>
      <c r="F318" s="152"/>
      <c r="G318" s="95"/>
      <c r="H318" s="96"/>
      <c r="I318" s="96"/>
      <c r="J318" s="93"/>
      <c r="K318" s="97"/>
      <c r="L318" s="466"/>
      <c r="M318" s="93"/>
      <c r="N318" s="99"/>
    </row>
    <row r="319" spans="2:14" x14ac:dyDescent="0.2">
      <c r="B319" s="91"/>
      <c r="C319" s="147" t="s">
        <v>449</v>
      </c>
      <c r="D319" s="93"/>
      <c r="E319" s="166"/>
      <c r="F319" s="152" t="s">
        <v>89</v>
      </c>
      <c r="G319" s="95"/>
      <c r="H319" s="96"/>
      <c r="I319" s="96"/>
      <c r="J319" s="93"/>
      <c r="K319" s="97"/>
      <c r="L319" s="472">
        <f>L320</f>
        <v>0</v>
      </c>
      <c r="M319" s="93"/>
      <c r="N319" s="99"/>
    </row>
    <row r="320" spans="2:14" x14ac:dyDescent="0.2">
      <c r="B320" s="91"/>
      <c r="C320" s="147"/>
      <c r="D320" s="93"/>
      <c r="E320" s="147" t="s">
        <v>261</v>
      </c>
      <c r="F320" s="166" t="s">
        <v>488</v>
      </c>
      <c r="G320" s="95"/>
      <c r="H320" s="96"/>
      <c r="I320" s="96"/>
      <c r="J320" s="93"/>
      <c r="K320" s="97"/>
      <c r="L320" s="301">
        <f>Pasivet!G12</f>
        <v>0</v>
      </c>
      <c r="M320" s="93"/>
      <c r="N320" s="99"/>
    </row>
    <row r="321" spans="2:14" x14ac:dyDescent="0.2">
      <c r="B321" s="91"/>
      <c r="C321" s="147"/>
      <c r="D321" s="93"/>
      <c r="E321" s="147"/>
      <c r="F321" s="152"/>
      <c r="G321" s="95"/>
      <c r="H321" s="96"/>
      <c r="I321" s="96"/>
      <c r="J321" s="93"/>
      <c r="K321" s="97"/>
      <c r="L321" s="466"/>
      <c r="M321" s="97"/>
      <c r="N321" s="99"/>
    </row>
    <row r="322" spans="2:14" x14ac:dyDescent="0.2">
      <c r="B322" s="91"/>
      <c r="C322" s="154" t="s">
        <v>450</v>
      </c>
      <c r="D322" s="93"/>
      <c r="E322" s="166"/>
      <c r="F322" s="152" t="s">
        <v>90</v>
      </c>
      <c r="G322" s="95"/>
      <c r="H322" s="96"/>
      <c r="I322" s="96"/>
      <c r="J322" s="93"/>
      <c r="K322" s="97"/>
      <c r="L322" s="472">
        <f>L323</f>
        <v>0</v>
      </c>
      <c r="M322" s="93"/>
      <c r="N322" s="99"/>
    </row>
    <row r="323" spans="2:14" x14ac:dyDescent="0.2">
      <c r="B323" s="91"/>
      <c r="C323" s="154"/>
      <c r="D323" s="93"/>
      <c r="E323" s="147" t="s">
        <v>261</v>
      </c>
      <c r="F323" s="160" t="s">
        <v>489</v>
      </c>
      <c r="G323" s="95"/>
      <c r="H323" s="96"/>
      <c r="I323" s="96"/>
      <c r="J323" s="93"/>
      <c r="K323" s="97"/>
      <c r="L323" s="301">
        <f>Pasivet!G13</f>
        <v>0</v>
      </c>
      <c r="M323" s="93"/>
      <c r="N323" s="99"/>
    </row>
    <row r="324" spans="2:14" x14ac:dyDescent="0.2">
      <c r="B324" s="91"/>
      <c r="C324" s="154"/>
      <c r="D324" s="93"/>
      <c r="E324" s="147"/>
      <c r="F324" s="152"/>
      <c r="G324" s="95"/>
      <c r="H324" s="96"/>
      <c r="I324" s="96"/>
      <c r="J324" s="93"/>
      <c r="K324" s="97"/>
      <c r="L324" s="466"/>
      <c r="M324" s="93"/>
      <c r="N324" s="99"/>
    </row>
    <row r="325" spans="2:14" x14ac:dyDescent="0.2">
      <c r="B325" s="91"/>
      <c r="C325" s="147" t="s">
        <v>451</v>
      </c>
      <c r="D325" s="93"/>
      <c r="E325" s="166"/>
      <c r="F325" s="152" t="s">
        <v>91</v>
      </c>
      <c r="G325" s="95"/>
      <c r="H325" s="96"/>
      <c r="I325" s="96"/>
      <c r="J325" s="93"/>
      <c r="K325" s="97"/>
      <c r="L325" s="472">
        <f>Pasivet!G14</f>
        <v>35010</v>
      </c>
      <c r="M325" s="93"/>
      <c r="N325" s="99"/>
    </row>
    <row r="326" spans="2:14" x14ac:dyDescent="0.2">
      <c r="B326" s="91"/>
      <c r="C326" s="147"/>
      <c r="D326" s="93"/>
      <c r="E326" s="147" t="s">
        <v>261</v>
      </c>
      <c r="F326" s="166" t="s">
        <v>130</v>
      </c>
      <c r="G326" s="95"/>
      <c r="H326" s="96"/>
      <c r="I326" s="96"/>
      <c r="J326" s="93"/>
      <c r="K326" s="97"/>
      <c r="L326" s="469"/>
      <c r="M326" s="93"/>
      <c r="N326" s="99"/>
    </row>
    <row r="327" spans="2:14" x14ac:dyDescent="0.2">
      <c r="B327" s="91"/>
      <c r="C327" s="147"/>
      <c r="D327" s="93"/>
      <c r="E327" s="147" t="s">
        <v>261</v>
      </c>
      <c r="F327" s="166" t="s">
        <v>490</v>
      </c>
      <c r="G327" s="95"/>
      <c r="H327" s="96"/>
      <c r="I327" s="96"/>
      <c r="J327" s="93"/>
      <c r="K327" s="97"/>
      <c r="L327" s="469"/>
      <c r="M327" s="93"/>
      <c r="N327" s="99"/>
    </row>
    <row r="328" spans="2:14" x14ac:dyDescent="0.2">
      <c r="B328" s="91"/>
      <c r="C328" s="147"/>
      <c r="D328" s="93"/>
      <c r="E328" s="147" t="s">
        <v>261</v>
      </c>
      <c r="F328" s="166" t="s">
        <v>491</v>
      </c>
      <c r="G328" s="95"/>
      <c r="H328" s="96"/>
      <c r="I328" s="96"/>
      <c r="J328" s="93"/>
      <c r="K328" s="97"/>
      <c r="L328" s="469"/>
      <c r="M328" s="93"/>
      <c r="N328" s="99"/>
    </row>
    <row r="329" spans="2:14" x14ac:dyDescent="0.2">
      <c r="B329" s="91"/>
      <c r="C329" s="147"/>
      <c r="D329" s="93"/>
      <c r="E329" s="147" t="s">
        <v>261</v>
      </c>
      <c r="F329" s="166" t="s">
        <v>492</v>
      </c>
      <c r="G329" s="95"/>
      <c r="H329" s="96"/>
      <c r="I329" s="96"/>
      <c r="J329" s="93"/>
      <c r="K329" s="97"/>
      <c r="L329" s="469"/>
      <c r="M329" s="93"/>
      <c r="N329" s="99"/>
    </row>
    <row r="330" spans="2:14" x14ac:dyDescent="0.2">
      <c r="B330" s="91"/>
      <c r="C330" s="147"/>
      <c r="D330" s="93"/>
      <c r="E330" s="147" t="s">
        <v>261</v>
      </c>
      <c r="F330" s="166" t="s">
        <v>493</v>
      </c>
      <c r="G330" s="95"/>
      <c r="H330" s="96"/>
      <c r="I330" s="96"/>
      <c r="J330" s="93"/>
      <c r="K330" s="97"/>
      <c r="L330" s="469"/>
      <c r="M330" s="93"/>
      <c r="N330" s="99"/>
    </row>
    <row r="331" spans="2:14" x14ac:dyDescent="0.2">
      <c r="B331" s="91"/>
      <c r="C331" s="147"/>
      <c r="D331" s="93"/>
      <c r="E331" s="147"/>
      <c r="F331" s="152"/>
      <c r="G331" s="95"/>
      <c r="H331" s="96"/>
      <c r="I331" s="96"/>
      <c r="J331" s="93"/>
      <c r="K331" s="97"/>
      <c r="L331" s="466"/>
      <c r="M331" s="93"/>
      <c r="N331" s="99"/>
    </row>
    <row r="332" spans="2:14" x14ac:dyDescent="0.2">
      <c r="B332" s="91"/>
      <c r="C332" s="154" t="s">
        <v>452</v>
      </c>
      <c r="D332" s="93"/>
      <c r="E332" s="166"/>
      <c r="F332" s="152" t="s">
        <v>92</v>
      </c>
      <c r="G332" s="95"/>
      <c r="H332" s="96"/>
      <c r="I332" s="96"/>
      <c r="J332" s="93"/>
      <c r="K332" s="97"/>
      <c r="L332" s="472">
        <f>L337</f>
        <v>0</v>
      </c>
      <c r="M332" s="93"/>
      <c r="N332" s="99"/>
    </row>
    <row r="333" spans="2:14" x14ac:dyDescent="0.2">
      <c r="B333" s="91"/>
      <c r="C333" s="154"/>
      <c r="D333" s="93"/>
      <c r="E333" s="147" t="s">
        <v>261</v>
      </c>
      <c r="F333" s="166" t="s">
        <v>494</v>
      </c>
      <c r="G333" s="95"/>
      <c r="H333" s="96"/>
      <c r="I333" s="96"/>
      <c r="J333" s="93"/>
      <c r="K333" s="97"/>
      <c r="L333" s="469"/>
      <c r="M333" s="93"/>
      <c r="N333" s="99"/>
    </row>
    <row r="334" spans="2:14" x14ac:dyDescent="0.2">
      <c r="B334" s="91"/>
      <c r="C334" s="154"/>
      <c r="D334" s="93"/>
      <c r="E334" s="147" t="s">
        <v>261</v>
      </c>
      <c r="F334" s="166" t="s">
        <v>495</v>
      </c>
      <c r="G334" s="95"/>
      <c r="H334" s="96"/>
      <c r="I334" s="96"/>
      <c r="J334" s="93"/>
      <c r="K334" s="97"/>
      <c r="L334" s="469"/>
      <c r="M334" s="93"/>
      <c r="N334" s="99"/>
    </row>
    <row r="335" spans="2:14" x14ac:dyDescent="0.2">
      <c r="B335" s="91"/>
      <c r="C335" s="154"/>
      <c r="D335" s="93"/>
      <c r="E335" s="147" t="s">
        <v>261</v>
      </c>
      <c r="F335" s="166" t="s">
        <v>496</v>
      </c>
      <c r="G335" s="95"/>
      <c r="H335" s="96"/>
      <c r="I335" s="96"/>
      <c r="J335" s="93"/>
      <c r="K335" s="97"/>
      <c r="L335" s="469"/>
      <c r="M335" s="93"/>
      <c r="N335" s="99"/>
    </row>
    <row r="336" spans="2:14" x14ac:dyDescent="0.2">
      <c r="B336" s="91"/>
      <c r="C336" s="154"/>
      <c r="D336" s="93"/>
      <c r="E336" s="147" t="s">
        <v>261</v>
      </c>
      <c r="F336" s="166" t="s">
        <v>263</v>
      </c>
      <c r="G336" s="95"/>
      <c r="H336" s="96"/>
      <c r="I336" s="96"/>
      <c r="J336" s="93"/>
      <c r="K336" s="97"/>
      <c r="L336" s="469"/>
      <c r="M336" s="93"/>
      <c r="N336" s="99"/>
    </row>
    <row r="337" spans="2:14" x14ac:dyDescent="0.2">
      <c r="B337" s="91"/>
      <c r="C337" s="154"/>
      <c r="D337" s="93"/>
      <c r="E337" s="147" t="s">
        <v>261</v>
      </c>
      <c r="F337" s="166" t="s">
        <v>497</v>
      </c>
      <c r="G337" s="95"/>
      <c r="H337" s="96"/>
      <c r="I337" s="96"/>
      <c r="J337" s="93"/>
      <c r="K337" s="97"/>
      <c r="L337" s="301">
        <f>Pasivet!G15</f>
        <v>0</v>
      </c>
      <c r="M337" s="93"/>
      <c r="N337" s="99"/>
    </row>
    <row r="338" spans="2:14" x14ac:dyDescent="0.2">
      <c r="B338" s="91"/>
      <c r="C338" s="154"/>
      <c r="D338" s="93"/>
      <c r="E338" s="147" t="s">
        <v>261</v>
      </c>
      <c r="F338" s="166" t="s">
        <v>498</v>
      </c>
      <c r="G338" s="95"/>
      <c r="H338" s="96"/>
      <c r="I338" s="96"/>
      <c r="J338" s="93"/>
      <c r="K338" s="97"/>
      <c r="L338" s="301">
        <v>56835</v>
      </c>
      <c r="M338" s="93"/>
      <c r="N338" s="99"/>
    </row>
    <row r="339" spans="2:14" x14ac:dyDescent="0.2">
      <c r="B339" s="91"/>
      <c r="C339" s="154"/>
      <c r="D339" s="93"/>
      <c r="E339" s="147" t="s">
        <v>261</v>
      </c>
      <c r="F339" s="166" t="s">
        <v>499</v>
      </c>
      <c r="G339" s="95"/>
      <c r="H339" s="96"/>
      <c r="I339" s="96"/>
      <c r="J339" s="93"/>
      <c r="K339" s="97"/>
      <c r="L339" s="469"/>
      <c r="M339" s="93"/>
      <c r="N339" s="99"/>
    </row>
    <row r="340" spans="2:14" x14ac:dyDescent="0.2">
      <c r="B340" s="91"/>
      <c r="C340" s="154"/>
      <c r="D340" s="93"/>
      <c r="E340" s="147" t="s">
        <v>261</v>
      </c>
      <c r="F340" s="166" t="s">
        <v>500</v>
      </c>
      <c r="G340" s="95"/>
      <c r="H340" s="96"/>
      <c r="I340" s="96"/>
      <c r="J340" s="93"/>
      <c r="K340" s="97"/>
      <c r="L340" s="469"/>
      <c r="M340" s="93"/>
      <c r="N340" s="99"/>
    </row>
    <row r="341" spans="2:14" x14ac:dyDescent="0.2">
      <c r="B341" s="91"/>
      <c r="C341" s="154"/>
      <c r="D341" s="93"/>
      <c r="E341" s="147"/>
      <c r="F341" s="152"/>
      <c r="G341" s="95"/>
      <c r="H341" s="96"/>
      <c r="I341" s="96"/>
      <c r="J341" s="93"/>
      <c r="K341" s="97"/>
      <c r="L341" s="466"/>
      <c r="M341" s="93"/>
      <c r="N341" s="99"/>
    </row>
    <row r="342" spans="2:14" x14ac:dyDescent="0.2">
      <c r="B342" s="91"/>
      <c r="C342" s="154" t="s">
        <v>453</v>
      </c>
      <c r="D342" s="93"/>
      <c r="E342" s="166"/>
      <c r="F342" s="152" t="s">
        <v>572</v>
      </c>
      <c r="G342" s="95"/>
      <c r="H342" s="96"/>
      <c r="I342" s="96"/>
      <c r="J342" s="93"/>
      <c r="K342" s="97"/>
      <c r="L342" s="472">
        <f>Pasivet!G16</f>
        <v>8604.0500000000029</v>
      </c>
      <c r="M342" s="93"/>
      <c r="N342" s="99"/>
    </row>
    <row r="343" spans="2:14" x14ac:dyDescent="0.2">
      <c r="B343" s="91"/>
      <c r="C343" s="154"/>
      <c r="D343" s="93"/>
      <c r="E343" s="147" t="s">
        <v>261</v>
      </c>
      <c r="F343" s="166" t="s">
        <v>501</v>
      </c>
      <c r="G343" s="95"/>
      <c r="H343" s="96"/>
      <c r="I343" s="96"/>
      <c r="J343" s="93"/>
      <c r="K343" s="97"/>
      <c r="L343" s="469"/>
      <c r="M343" s="93"/>
      <c r="N343" s="99"/>
    </row>
    <row r="344" spans="2:14" x14ac:dyDescent="0.2">
      <c r="B344" s="91"/>
      <c r="C344" s="154"/>
      <c r="D344" s="93"/>
      <c r="E344" s="147" t="s">
        <v>261</v>
      </c>
      <c r="F344" s="166" t="s">
        <v>502</v>
      </c>
      <c r="G344" s="95"/>
      <c r="H344" s="96"/>
      <c r="I344" s="96"/>
      <c r="J344" s="93"/>
      <c r="K344" s="97"/>
      <c r="L344" s="469"/>
      <c r="M344" s="93"/>
      <c r="N344" s="99"/>
    </row>
    <row r="345" spans="2:14" x14ac:dyDescent="0.2">
      <c r="B345" s="91"/>
      <c r="C345" s="154"/>
      <c r="D345" s="93"/>
      <c r="E345" s="147"/>
      <c r="F345" s="152"/>
      <c r="G345" s="95"/>
      <c r="H345" s="96"/>
      <c r="I345" s="96"/>
      <c r="J345" s="93"/>
      <c r="K345" s="97"/>
      <c r="L345" s="470"/>
      <c r="M345" s="93"/>
      <c r="N345" s="99"/>
    </row>
    <row r="346" spans="2:14" x14ac:dyDescent="0.2">
      <c r="B346" s="91"/>
      <c r="C346" s="168"/>
      <c r="D346" s="93"/>
      <c r="E346" s="181">
        <v>14</v>
      </c>
      <c r="F346" s="182" t="s">
        <v>93</v>
      </c>
      <c r="G346" s="95"/>
      <c r="H346" s="96"/>
      <c r="I346" s="96"/>
      <c r="J346" s="93"/>
      <c r="K346" s="97"/>
      <c r="L346" s="472">
        <f>Pasivet!G19</f>
        <v>0</v>
      </c>
      <c r="M346" s="93"/>
      <c r="N346" s="99"/>
    </row>
    <row r="347" spans="2:14" x14ac:dyDescent="0.2">
      <c r="B347" s="91"/>
      <c r="C347" s="168"/>
      <c r="D347" s="93"/>
      <c r="E347" s="147" t="s">
        <v>261</v>
      </c>
      <c r="F347" s="166" t="s">
        <v>503</v>
      </c>
      <c r="G347" s="95"/>
      <c r="H347" s="96"/>
      <c r="I347" s="96"/>
      <c r="J347" s="93"/>
      <c r="K347" s="97"/>
      <c r="L347" s="475"/>
      <c r="M347" s="93"/>
      <c r="N347" s="99"/>
    </row>
    <row r="348" spans="2:14" x14ac:dyDescent="0.2">
      <c r="B348" s="91"/>
      <c r="C348" s="168"/>
      <c r="D348" s="93"/>
      <c r="E348" s="147" t="s">
        <v>261</v>
      </c>
      <c r="F348" s="166" t="s">
        <v>504</v>
      </c>
      <c r="G348" s="95"/>
      <c r="H348" s="96"/>
      <c r="I348" s="96"/>
      <c r="J348" s="93"/>
      <c r="K348" s="97"/>
      <c r="L348" s="475"/>
      <c r="M348" s="93"/>
      <c r="N348" s="99"/>
    </row>
    <row r="349" spans="2:14" x14ac:dyDescent="0.2">
      <c r="B349" s="91"/>
      <c r="C349" s="168"/>
      <c r="D349" s="93"/>
      <c r="E349" s="181"/>
      <c r="F349" s="182"/>
      <c r="G349" s="95"/>
      <c r="H349" s="96"/>
      <c r="I349" s="96"/>
      <c r="J349" s="93"/>
      <c r="K349" s="97"/>
      <c r="L349" s="476"/>
      <c r="M349" s="93"/>
      <c r="N349" s="99"/>
    </row>
    <row r="350" spans="2:14" x14ac:dyDescent="0.2">
      <c r="B350" s="91"/>
      <c r="C350" s="168"/>
      <c r="D350" s="93"/>
      <c r="E350" s="181">
        <v>15</v>
      </c>
      <c r="F350" s="182" t="s">
        <v>94</v>
      </c>
      <c r="G350" s="95"/>
      <c r="H350" s="96"/>
      <c r="I350" s="96"/>
      <c r="J350" s="93"/>
      <c r="K350" s="97"/>
      <c r="L350" s="301">
        <f>Pasivet!G20</f>
        <v>0</v>
      </c>
      <c r="M350" s="93"/>
      <c r="N350" s="99"/>
    </row>
    <row r="351" spans="2:14" x14ac:dyDescent="0.2">
      <c r="B351" s="91"/>
      <c r="C351" s="168"/>
      <c r="D351" s="93"/>
      <c r="E351" s="147" t="s">
        <v>261</v>
      </c>
      <c r="F351" s="184" t="s">
        <v>505</v>
      </c>
      <c r="G351" s="95"/>
      <c r="H351" s="96"/>
      <c r="I351" s="96"/>
      <c r="J351" s="93"/>
      <c r="K351" s="97"/>
      <c r="L351" s="475"/>
      <c r="M351" s="93"/>
      <c r="N351" s="99"/>
    </row>
    <row r="352" spans="2:14" x14ac:dyDescent="0.2">
      <c r="B352" s="91"/>
      <c r="C352" s="168"/>
      <c r="D352" s="93"/>
      <c r="E352" s="147" t="s">
        <v>261</v>
      </c>
      <c r="F352" s="166" t="s">
        <v>506</v>
      </c>
      <c r="G352" s="95"/>
      <c r="H352" s="96"/>
      <c r="I352" s="96"/>
      <c r="J352" s="93"/>
      <c r="K352" s="97"/>
      <c r="L352" s="475"/>
      <c r="M352" s="93"/>
      <c r="N352" s="99"/>
    </row>
    <row r="353" spans="2:14" x14ac:dyDescent="0.2">
      <c r="B353" s="91"/>
      <c r="C353" s="168"/>
      <c r="D353" s="93"/>
      <c r="E353" s="181"/>
      <c r="F353" s="182"/>
      <c r="G353" s="95"/>
      <c r="H353" s="96"/>
      <c r="I353" s="96"/>
      <c r="J353" s="93"/>
      <c r="K353" s="97"/>
      <c r="L353" s="476"/>
      <c r="M353" s="93"/>
      <c r="N353" s="99"/>
    </row>
    <row r="354" spans="2:14" x14ac:dyDescent="0.2">
      <c r="B354" s="91"/>
      <c r="C354" s="168"/>
      <c r="D354" s="93"/>
      <c r="E354" s="181">
        <v>16</v>
      </c>
      <c r="F354" s="182" t="s">
        <v>95</v>
      </c>
      <c r="G354" s="95"/>
      <c r="H354" s="96"/>
      <c r="I354" s="96"/>
      <c r="J354" s="93"/>
      <c r="K354" s="97"/>
      <c r="L354" s="301">
        <f>Pasivet!G21</f>
        <v>0</v>
      </c>
      <c r="M354" s="93"/>
      <c r="N354" s="99"/>
    </row>
    <row r="355" spans="2:14" x14ac:dyDescent="0.2">
      <c r="B355" s="91"/>
      <c r="C355" s="168"/>
      <c r="D355" s="93"/>
      <c r="E355" s="147" t="s">
        <v>261</v>
      </c>
      <c r="F355" s="184" t="s">
        <v>507</v>
      </c>
      <c r="G355" s="95"/>
      <c r="H355" s="96"/>
      <c r="I355" s="96"/>
      <c r="J355" s="93"/>
      <c r="K355" s="97"/>
      <c r="L355" s="469"/>
      <c r="M355" s="93"/>
      <c r="N355" s="99"/>
    </row>
    <row r="356" spans="2:14" x14ac:dyDescent="0.2">
      <c r="B356" s="91"/>
      <c r="C356" s="92"/>
      <c r="D356" s="93"/>
      <c r="E356" s="94"/>
      <c r="F356" s="95"/>
      <c r="G356" s="95"/>
      <c r="H356" s="96"/>
      <c r="I356" s="96"/>
      <c r="J356" s="93"/>
      <c r="K356" s="97"/>
      <c r="L356" s="470"/>
      <c r="M356" s="93"/>
      <c r="N356" s="99"/>
    </row>
    <row r="357" spans="2:14" x14ac:dyDescent="0.2">
      <c r="B357" s="91"/>
      <c r="C357" s="168"/>
      <c r="D357" s="93"/>
      <c r="E357" s="181">
        <v>17</v>
      </c>
      <c r="F357" s="182" t="s">
        <v>98</v>
      </c>
      <c r="G357" s="95"/>
      <c r="H357" s="96"/>
      <c r="I357" s="96"/>
      <c r="J357" s="93"/>
      <c r="K357" s="97"/>
      <c r="L357" s="472">
        <f>L358+L366+L375+L378+L384+L387+L390+L393</f>
        <v>0</v>
      </c>
      <c r="M357" s="93"/>
      <c r="N357" s="99"/>
    </row>
    <row r="358" spans="2:14" x14ac:dyDescent="0.2">
      <c r="B358" s="91"/>
      <c r="C358" s="147" t="s">
        <v>454</v>
      </c>
      <c r="D358" s="93"/>
      <c r="E358" s="94"/>
      <c r="F358" s="152" t="s">
        <v>84</v>
      </c>
      <c r="G358" s="95"/>
      <c r="H358" s="96"/>
      <c r="I358" s="96"/>
      <c r="J358" s="93"/>
      <c r="K358" s="97"/>
      <c r="L358" s="301">
        <f>Pasivet!G24</f>
        <v>0</v>
      </c>
      <c r="M358" s="93"/>
      <c r="N358" s="99"/>
    </row>
    <row r="359" spans="2:14" x14ac:dyDescent="0.2">
      <c r="B359" s="91"/>
      <c r="C359" s="147"/>
      <c r="D359" s="93"/>
      <c r="E359" s="147" t="s">
        <v>261</v>
      </c>
      <c r="F359" s="166" t="s">
        <v>508</v>
      </c>
      <c r="G359" s="95"/>
      <c r="H359" s="96"/>
      <c r="I359" s="96"/>
      <c r="J359" s="93"/>
      <c r="K359" s="97"/>
      <c r="L359" s="301"/>
      <c r="M359" s="93"/>
      <c r="N359" s="99"/>
    </row>
    <row r="360" spans="2:14" x14ac:dyDescent="0.2">
      <c r="B360" s="91"/>
      <c r="C360" s="147"/>
      <c r="D360" s="93"/>
      <c r="E360" s="147" t="s">
        <v>261</v>
      </c>
      <c r="F360" s="166" t="s">
        <v>509</v>
      </c>
      <c r="G360" s="95"/>
      <c r="H360" s="96"/>
      <c r="I360" s="96"/>
      <c r="J360" s="93"/>
      <c r="K360" s="97"/>
      <c r="L360" s="475"/>
      <c r="M360" s="93"/>
      <c r="N360" s="99"/>
    </row>
    <row r="361" spans="2:14" x14ac:dyDescent="0.2">
      <c r="B361" s="91"/>
      <c r="C361" s="147"/>
      <c r="D361" s="93"/>
      <c r="E361" s="147" t="s">
        <v>261</v>
      </c>
      <c r="F361" s="166" t="s">
        <v>510</v>
      </c>
      <c r="G361" s="95"/>
      <c r="H361" s="96"/>
      <c r="I361" s="96"/>
      <c r="J361" s="93"/>
      <c r="K361" s="97"/>
      <c r="L361" s="475"/>
      <c r="M361" s="93"/>
      <c r="N361" s="99"/>
    </row>
    <row r="362" spans="2:14" x14ac:dyDescent="0.2">
      <c r="B362" s="91"/>
      <c r="C362" s="147"/>
      <c r="D362" s="93"/>
      <c r="E362" s="147" t="s">
        <v>261</v>
      </c>
      <c r="F362" s="166" t="s">
        <v>470</v>
      </c>
      <c r="G362" s="95"/>
      <c r="H362" s="96"/>
      <c r="I362" s="96"/>
      <c r="J362" s="93"/>
      <c r="K362" s="97"/>
      <c r="L362" s="301"/>
      <c r="M362" s="93"/>
      <c r="N362" s="99"/>
    </row>
    <row r="363" spans="2:14" x14ac:dyDescent="0.2">
      <c r="B363" s="91"/>
      <c r="C363" s="147"/>
      <c r="D363" s="93"/>
      <c r="E363" s="147" t="s">
        <v>261</v>
      </c>
      <c r="F363" s="166" t="s">
        <v>471</v>
      </c>
      <c r="G363" s="95"/>
      <c r="H363" s="96"/>
      <c r="I363" s="96"/>
      <c r="J363" s="93"/>
      <c r="K363" s="97"/>
      <c r="L363" s="475"/>
      <c r="M363" s="93"/>
      <c r="N363" s="99"/>
    </row>
    <row r="364" spans="2:14" x14ac:dyDescent="0.2">
      <c r="B364" s="91"/>
      <c r="C364" s="147"/>
      <c r="D364" s="93"/>
      <c r="E364" s="147" t="s">
        <v>261</v>
      </c>
      <c r="F364" s="166" t="s">
        <v>472</v>
      </c>
      <c r="G364" s="95"/>
      <c r="H364" s="96"/>
      <c r="I364" s="96"/>
      <c r="J364" s="93"/>
      <c r="K364" s="97"/>
      <c r="L364" s="475"/>
      <c r="M364" s="93"/>
      <c r="N364" s="99"/>
    </row>
    <row r="365" spans="2:14" x14ac:dyDescent="0.2">
      <c r="B365" s="91"/>
      <c r="C365" s="147"/>
      <c r="D365" s="93"/>
      <c r="E365" s="94"/>
      <c r="F365" s="152"/>
      <c r="G365" s="95"/>
      <c r="H365" s="96"/>
      <c r="I365" s="96"/>
      <c r="J365" s="93"/>
      <c r="K365" s="97"/>
      <c r="L365" s="476"/>
      <c r="M365" s="93"/>
      <c r="N365" s="99"/>
    </row>
    <row r="366" spans="2:14" x14ac:dyDescent="0.2">
      <c r="B366" s="91"/>
      <c r="C366" s="154" t="s">
        <v>455</v>
      </c>
      <c r="D366" s="93"/>
      <c r="E366" s="94"/>
      <c r="F366" s="152" t="s">
        <v>85</v>
      </c>
      <c r="G366" s="95"/>
      <c r="H366" s="96"/>
      <c r="I366" s="96"/>
      <c r="J366" s="93"/>
      <c r="K366" s="97"/>
      <c r="L366" s="477">
        <f>Pasivet!G25</f>
        <v>0</v>
      </c>
      <c r="M366" s="93"/>
      <c r="N366" s="99"/>
    </row>
    <row r="367" spans="2:14" ht="15.75" x14ac:dyDescent="0.25">
      <c r="B367" s="91"/>
      <c r="C367" s="154"/>
      <c r="D367" s="93"/>
      <c r="E367" s="147" t="s">
        <v>261</v>
      </c>
      <c r="F367" s="167" t="s">
        <v>473</v>
      </c>
      <c r="G367" s="95"/>
      <c r="H367" s="96"/>
      <c r="I367" s="96"/>
      <c r="J367" s="93"/>
      <c r="K367" s="97"/>
      <c r="L367" s="475"/>
      <c r="M367" s="93"/>
      <c r="N367" s="99"/>
    </row>
    <row r="368" spans="2:14" ht="15.75" x14ac:dyDescent="0.25">
      <c r="B368" s="91"/>
      <c r="C368" s="154"/>
      <c r="D368" s="93"/>
      <c r="E368" s="94"/>
      <c r="F368" s="167"/>
      <c r="G368" s="183" t="s">
        <v>477</v>
      </c>
      <c r="H368" s="96"/>
      <c r="I368" s="96"/>
      <c r="J368" s="93"/>
      <c r="K368" s="97"/>
      <c r="L368" s="476"/>
      <c r="M368" s="93"/>
      <c r="N368" s="99"/>
    </row>
    <row r="369" spans="2:14" x14ac:dyDescent="0.2">
      <c r="B369" s="91"/>
      <c r="C369" s="154"/>
      <c r="D369" s="93"/>
      <c r="E369" s="147" t="s">
        <v>261</v>
      </c>
      <c r="F369" s="166" t="s">
        <v>511</v>
      </c>
      <c r="G369" s="95"/>
      <c r="H369" s="96"/>
      <c r="I369" s="96"/>
      <c r="J369" s="93"/>
      <c r="K369" s="97"/>
      <c r="L369" s="475"/>
      <c r="M369" s="93"/>
      <c r="N369" s="99"/>
    </row>
    <row r="370" spans="2:14" x14ac:dyDescent="0.2">
      <c r="B370" s="91"/>
      <c r="C370" s="154"/>
      <c r="D370" s="93"/>
      <c r="E370" s="94"/>
      <c r="F370" s="166"/>
      <c r="G370" s="160" t="s">
        <v>478</v>
      </c>
      <c r="H370" s="96"/>
      <c r="I370" s="96"/>
      <c r="J370" s="93"/>
      <c r="K370" s="97"/>
      <c r="L370" s="475"/>
      <c r="M370" s="93"/>
      <c r="N370" s="99"/>
    </row>
    <row r="371" spans="2:14" x14ac:dyDescent="0.2">
      <c r="B371" s="91"/>
      <c r="C371" s="154"/>
      <c r="D371" s="93"/>
      <c r="E371" s="94"/>
      <c r="F371" s="166"/>
      <c r="G371" s="160" t="s">
        <v>479</v>
      </c>
      <c r="H371" s="96"/>
      <c r="I371" s="96"/>
      <c r="J371" s="93"/>
      <c r="K371" s="97"/>
      <c r="L371" s="475"/>
      <c r="M371" s="93"/>
      <c r="N371" s="99"/>
    </row>
    <row r="372" spans="2:14" x14ac:dyDescent="0.2">
      <c r="B372" s="91"/>
      <c r="C372" s="154"/>
      <c r="D372" s="93"/>
      <c r="E372" s="94"/>
      <c r="F372" s="166"/>
      <c r="G372" s="160" t="s">
        <v>480</v>
      </c>
      <c r="H372" s="96"/>
      <c r="I372" s="96"/>
      <c r="J372" s="93"/>
      <c r="K372" s="97"/>
      <c r="L372" s="475"/>
      <c r="M372" s="93"/>
      <c r="N372" s="99"/>
    </row>
    <row r="373" spans="2:14" x14ac:dyDescent="0.2">
      <c r="B373" s="91"/>
      <c r="C373" s="154"/>
      <c r="D373" s="93"/>
      <c r="E373" s="147" t="s">
        <v>261</v>
      </c>
      <c r="F373" s="166" t="s">
        <v>470</v>
      </c>
      <c r="G373" s="95"/>
      <c r="H373" s="96"/>
      <c r="I373" s="96"/>
      <c r="J373" s="93"/>
      <c r="K373" s="97"/>
      <c r="L373" s="475"/>
      <c r="M373" s="93"/>
      <c r="N373" s="99"/>
    </row>
    <row r="374" spans="2:14" x14ac:dyDescent="0.2">
      <c r="B374" s="91"/>
      <c r="C374" s="154"/>
      <c r="D374" s="93"/>
      <c r="E374" s="94"/>
      <c r="F374" s="152"/>
      <c r="G374" s="95"/>
      <c r="H374" s="96"/>
      <c r="I374" s="96"/>
      <c r="J374" s="93"/>
      <c r="K374" s="97"/>
      <c r="L374" s="476"/>
      <c r="M374" s="93"/>
      <c r="N374" s="99"/>
    </row>
    <row r="375" spans="2:14" x14ac:dyDescent="0.2">
      <c r="B375" s="91"/>
      <c r="C375" s="147" t="s">
        <v>456</v>
      </c>
      <c r="D375" s="93"/>
      <c r="E375" s="94"/>
      <c r="F375" s="152" t="s">
        <v>99</v>
      </c>
      <c r="G375" s="95"/>
      <c r="H375" s="96"/>
      <c r="I375" s="96"/>
      <c r="J375" s="93"/>
      <c r="K375" s="97"/>
      <c r="L375" s="301">
        <f>Pasivet!G26</f>
        <v>0</v>
      </c>
      <c r="M375" s="93"/>
      <c r="N375" s="99"/>
    </row>
    <row r="376" spans="2:14" x14ac:dyDescent="0.2">
      <c r="B376" s="91"/>
      <c r="C376" s="147"/>
      <c r="D376" s="93"/>
      <c r="E376" s="147" t="s">
        <v>261</v>
      </c>
      <c r="F376" s="166" t="s">
        <v>482</v>
      </c>
      <c r="G376" s="95"/>
      <c r="H376" s="96"/>
      <c r="I376" s="96"/>
      <c r="J376" s="93"/>
      <c r="K376" s="97"/>
      <c r="L376" s="475"/>
      <c r="M376" s="93"/>
      <c r="N376" s="99"/>
    </row>
    <row r="377" spans="2:14" x14ac:dyDescent="0.2">
      <c r="B377" s="91"/>
      <c r="C377" s="147"/>
      <c r="D377" s="93"/>
      <c r="E377" s="94"/>
      <c r="F377" s="152"/>
      <c r="G377" s="95"/>
      <c r="H377" s="96"/>
      <c r="I377" s="96"/>
      <c r="J377" s="93"/>
      <c r="K377" s="97"/>
      <c r="L377" s="476"/>
      <c r="M377" s="93"/>
      <c r="N377" s="99"/>
    </row>
    <row r="378" spans="2:14" x14ac:dyDescent="0.2">
      <c r="B378" s="91"/>
      <c r="C378" s="154" t="s">
        <v>457</v>
      </c>
      <c r="D378" s="93"/>
      <c r="E378" s="94"/>
      <c r="F378" s="152" t="s">
        <v>87</v>
      </c>
      <c r="G378" s="95"/>
      <c r="H378" s="96"/>
      <c r="I378" s="96"/>
      <c r="J378" s="93"/>
      <c r="K378" s="97"/>
      <c r="L378" s="477">
        <f>Pasivet!G27</f>
        <v>0</v>
      </c>
      <c r="M378" s="93"/>
      <c r="N378" s="99"/>
    </row>
    <row r="379" spans="2:14" x14ac:dyDescent="0.2">
      <c r="B379" s="91"/>
      <c r="C379" s="154"/>
      <c r="D379" s="93"/>
      <c r="E379" s="147" t="s">
        <v>261</v>
      </c>
      <c r="F379" s="166" t="s">
        <v>512</v>
      </c>
      <c r="G379" s="95"/>
      <c r="H379" s="96"/>
      <c r="I379" s="96"/>
      <c r="J379" s="93"/>
      <c r="K379" s="97"/>
      <c r="L379" s="475"/>
      <c r="M379" s="93"/>
      <c r="N379" s="99"/>
    </row>
    <row r="380" spans="2:14" x14ac:dyDescent="0.2">
      <c r="B380" s="91"/>
      <c r="C380" s="154"/>
      <c r="D380" s="93"/>
      <c r="E380" s="147"/>
      <c r="F380" s="166"/>
      <c r="G380" s="164" t="s">
        <v>485</v>
      </c>
      <c r="H380" s="96"/>
      <c r="I380" s="96"/>
      <c r="J380" s="93"/>
      <c r="K380" s="97"/>
      <c r="L380" s="475"/>
      <c r="M380" s="93"/>
      <c r="N380" s="99"/>
    </row>
    <row r="381" spans="2:14" x14ac:dyDescent="0.2">
      <c r="B381" s="91"/>
      <c r="C381" s="154"/>
      <c r="D381" s="93"/>
      <c r="E381" s="147" t="s">
        <v>261</v>
      </c>
      <c r="F381" s="166" t="s">
        <v>513</v>
      </c>
      <c r="G381" s="95"/>
      <c r="H381" s="96"/>
      <c r="I381" s="96"/>
      <c r="J381" s="93"/>
      <c r="K381" s="97"/>
      <c r="L381" s="475"/>
      <c r="M381" s="93"/>
      <c r="N381" s="99"/>
    </row>
    <row r="382" spans="2:14" x14ac:dyDescent="0.2">
      <c r="B382" s="91"/>
      <c r="C382" s="154"/>
      <c r="D382" s="93"/>
      <c r="E382" s="94"/>
      <c r="F382" s="152"/>
      <c r="G382" s="164" t="s">
        <v>486</v>
      </c>
      <c r="H382" s="96"/>
      <c r="I382" s="96"/>
      <c r="J382" s="93"/>
      <c r="K382" s="97"/>
      <c r="L382" s="476"/>
      <c r="M382" s="93"/>
      <c r="N382" s="99"/>
    </row>
    <row r="383" spans="2:14" x14ac:dyDescent="0.2">
      <c r="B383" s="91"/>
      <c r="C383" s="154"/>
      <c r="D383" s="93"/>
      <c r="E383" s="94"/>
      <c r="F383" s="152"/>
      <c r="G383" s="95"/>
      <c r="H383" s="96"/>
      <c r="I383" s="96"/>
      <c r="J383" s="93"/>
      <c r="K383" s="97"/>
      <c r="L383" s="476"/>
      <c r="M383" s="93"/>
      <c r="N383" s="99"/>
    </row>
    <row r="384" spans="2:14" x14ac:dyDescent="0.2">
      <c r="B384" s="91"/>
      <c r="C384" s="147" t="s">
        <v>458</v>
      </c>
      <c r="D384" s="93"/>
      <c r="E384" s="94"/>
      <c r="F384" s="152" t="s">
        <v>88</v>
      </c>
      <c r="G384" s="95"/>
      <c r="H384" s="96"/>
      <c r="I384" s="96"/>
      <c r="J384" s="93"/>
      <c r="K384" s="97"/>
      <c r="L384" s="301">
        <f>Pasivet!G28</f>
        <v>0</v>
      </c>
      <c r="M384" s="93"/>
      <c r="N384" s="99"/>
    </row>
    <row r="385" spans="2:14" x14ac:dyDescent="0.2">
      <c r="B385" s="91"/>
      <c r="C385" s="147"/>
      <c r="D385" s="93"/>
      <c r="E385" s="147" t="s">
        <v>261</v>
      </c>
      <c r="F385" s="166" t="s">
        <v>514</v>
      </c>
      <c r="G385" s="95"/>
      <c r="H385" s="96"/>
      <c r="I385" s="96"/>
      <c r="J385" s="93"/>
      <c r="K385" s="97"/>
      <c r="L385" s="475"/>
      <c r="M385" s="93"/>
      <c r="N385" s="99"/>
    </row>
    <row r="386" spans="2:14" x14ac:dyDescent="0.2">
      <c r="B386" s="91"/>
      <c r="C386" s="147"/>
      <c r="D386" s="93"/>
      <c r="E386" s="94"/>
      <c r="F386" s="152"/>
      <c r="G386" s="95"/>
      <c r="H386" s="96"/>
      <c r="I386" s="96"/>
      <c r="J386" s="93"/>
      <c r="K386" s="97"/>
      <c r="L386" s="476"/>
      <c r="M386" s="93"/>
      <c r="N386" s="99"/>
    </row>
    <row r="387" spans="2:14" x14ac:dyDescent="0.2">
      <c r="B387" s="91"/>
      <c r="C387" s="154" t="s">
        <v>459</v>
      </c>
      <c r="D387" s="93"/>
      <c r="E387" s="94"/>
      <c r="F387" s="152" t="s">
        <v>89</v>
      </c>
      <c r="G387" s="95"/>
      <c r="H387" s="96"/>
      <c r="I387" s="96"/>
      <c r="J387" s="93"/>
      <c r="K387" s="97"/>
      <c r="L387" s="301">
        <f>Pasivet!G29</f>
        <v>0</v>
      </c>
      <c r="M387" s="93"/>
      <c r="N387" s="99"/>
    </row>
    <row r="388" spans="2:14" x14ac:dyDescent="0.2">
      <c r="B388" s="91"/>
      <c r="C388" s="154"/>
      <c r="D388" s="93"/>
      <c r="E388" s="147" t="s">
        <v>261</v>
      </c>
      <c r="F388" s="166" t="s">
        <v>515</v>
      </c>
      <c r="G388" s="95"/>
      <c r="H388" s="96"/>
      <c r="I388" s="96"/>
      <c r="J388" s="93"/>
      <c r="K388" s="97"/>
      <c r="L388" s="475"/>
      <c r="M388" s="93"/>
      <c r="N388" s="99"/>
    </row>
    <row r="389" spans="2:14" x14ac:dyDescent="0.2">
      <c r="B389" s="91"/>
      <c r="C389" s="154"/>
      <c r="D389" s="93"/>
      <c r="E389" s="94"/>
      <c r="F389" s="152"/>
      <c r="G389" s="95"/>
      <c r="H389" s="96"/>
      <c r="I389" s="96"/>
      <c r="J389" s="93"/>
      <c r="K389" s="97"/>
      <c r="L389" s="466"/>
      <c r="M389" s="97"/>
      <c r="N389" s="99"/>
    </row>
    <row r="390" spans="2:14" x14ac:dyDescent="0.2">
      <c r="B390" s="91"/>
      <c r="C390" s="147" t="s">
        <v>460</v>
      </c>
      <c r="D390" s="93"/>
      <c r="E390" s="94"/>
      <c r="F390" s="152" t="s">
        <v>90</v>
      </c>
      <c r="G390" s="95"/>
      <c r="H390" s="96"/>
      <c r="I390" s="96"/>
      <c r="J390" s="93"/>
      <c r="K390" s="97"/>
      <c r="L390" s="301">
        <f>Pasivet!G30</f>
        <v>0</v>
      </c>
      <c r="M390" s="93"/>
      <c r="N390" s="99"/>
    </row>
    <row r="391" spans="2:14" x14ac:dyDescent="0.2">
      <c r="B391" s="91"/>
      <c r="C391" s="147"/>
      <c r="D391" s="93"/>
      <c r="E391" s="147" t="s">
        <v>261</v>
      </c>
      <c r="F391" s="160" t="s">
        <v>489</v>
      </c>
      <c r="G391" s="95"/>
      <c r="H391" s="96"/>
      <c r="I391" s="96"/>
      <c r="J391" s="93"/>
      <c r="K391" s="97"/>
      <c r="L391" s="475"/>
      <c r="M391" s="93"/>
      <c r="N391" s="99"/>
    </row>
    <row r="392" spans="2:14" x14ac:dyDescent="0.2">
      <c r="B392" s="91"/>
      <c r="C392" s="147"/>
      <c r="D392" s="93"/>
      <c r="E392" s="94"/>
      <c r="F392" s="152"/>
      <c r="G392" s="95"/>
      <c r="H392" s="96"/>
      <c r="I392" s="96"/>
      <c r="J392" s="93"/>
      <c r="K392" s="97"/>
      <c r="L392" s="466"/>
      <c r="M392" s="93"/>
      <c r="N392" s="99"/>
    </row>
    <row r="393" spans="2:14" x14ac:dyDescent="0.2">
      <c r="B393" s="91"/>
      <c r="C393" s="154" t="s">
        <v>461</v>
      </c>
      <c r="D393" s="93"/>
      <c r="E393" s="94"/>
      <c r="F393" s="152" t="s">
        <v>100</v>
      </c>
      <c r="G393" s="95"/>
      <c r="H393" s="96"/>
      <c r="I393" s="96"/>
      <c r="J393" s="93"/>
      <c r="K393" s="97"/>
      <c r="L393" s="301">
        <f>Pasivet!G31</f>
        <v>0</v>
      </c>
      <c r="M393" s="93"/>
      <c r="N393" s="99"/>
    </row>
    <row r="394" spans="2:14" x14ac:dyDescent="0.2">
      <c r="B394" s="91"/>
      <c r="C394" s="154"/>
      <c r="D394" s="93"/>
      <c r="E394" s="147" t="s">
        <v>261</v>
      </c>
      <c r="F394" s="166" t="s">
        <v>516</v>
      </c>
      <c r="G394" s="95"/>
      <c r="H394" s="96"/>
      <c r="I394" s="96"/>
      <c r="J394" s="93"/>
      <c r="K394" s="97"/>
      <c r="L394" s="469"/>
      <c r="M394" s="93"/>
      <c r="N394" s="99"/>
    </row>
    <row r="395" spans="2:14" x14ac:dyDescent="0.2">
      <c r="B395" s="91"/>
      <c r="C395" s="154"/>
      <c r="D395" s="93"/>
      <c r="E395" s="147" t="s">
        <v>261</v>
      </c>
      <c r="F395" s="166" t="s">
        <v>517</v>
      </c>
      <c r="G395" s="95"/>
      <c r="H395" s="96"/>
      <c r="I395" s="96"/>
      <c r="J395" s="93"/>
      <c r="K395" s="97"/>
      <c r="L395" s="469"/>
      <c r="M395" s="93"/>
      <c r="N395" s="99"/>
    </row>
    <row r="396" spans="2:14" x14ac:dyDescent="0.2">
      <c r="B396" s="91"/>
      <c r="C396" s="154"/>
      <c r="D396" s="93"/>
      <c r="E396" s="94"/>
      <c r="F396" s="152"/>
      <c r="G396" s="95"/>
      <c r="H396" s="96"/>
      <c r="I396" s="96"/>
      <c r="J396" s="93"/>
      <c r="K396" s="97"/>
      <c r="L396" s="470"/>
      <c r="M396" s="93"/>
      <c r="N396" s="99"/>
    </row>
    <row r="397" spans="2:14" x14ac:dyDescent="0.2">
      <c r="B397" s="91"/>
      <c r="C397" s="168"/>
      <c r="D397" s="93"/>
      <c r="E397" s="181">
        <v>18</v>
      </c>
      <c r="F397" s="182" t="s">
        <v>101</v>
      </c>
      <c r="G397" s="95"/>
      <c r="H397" s="96"/>
      <c r="I397" s="96"/>
      <c r="J397" s="93"/>
      <c r="K397" s="97"/>
      <c r="L397" s="477">
        <f>Pasivet!G32</f>
        <v>0</v>
      </c>
      <c r="M397" s="93"/>
      <c r="N397" s="99"/>
    </row>
    <row r="398" spans="2:14" x14ac:dyDescent="0.2">
      <c r="B398" s="91"/>
      <c r="C398" s="168"/>
      <c r="D398" s="93"/>
      <c r="E398" s="181">
        <v>19</v>
      </c>
      <c r="F398" s="182" t="s">
        <v>102</v>
      </c>
      <c r="G398" s="95"/>
      <c r="H398" s="96"/>
      <c r="I398" s="96"/>
      <c r="J398" s="93"/>
      <c r="K398" s="97"/>
      <c r="L398" s="477">
        <f>Pasivet!G33</f>
        <v>0</v>
      </c>
      <c r="M398" s="93"/>
      <c r="N398" s="99"/>
    </row>
    <row r="399" spans="2:14" x14ac:dyDescent="0.2">
      <c r="B399" s="91"/>
      <c r="C399" s="168"/>
      <c r="D399" s="93"/>
      <c r="E399" s="181">
        <v>20</v>
      </c>
      <c r="F399" s="182" t="s">
        <v>103</v>
      </c>
      <c r="G399" s="95"/>
      <c r="H399" s="96"/>
      <c r="I399" s="96"/>
      <c r="J399" s="93"/>
      <c r="K399" s="97"/>
      <c r="L399" s="472">
        <f>L400+L401</f>
        <v>0</v>
      </c>
      <c r="M399" s="93"/>
      <c r="N399" s="99"/>
    </row>
    <row r="400" spans="2:14" x14ac:dyDescent="0.2">
      <c r="B400" s="91"/>
      <c r="C400" s="147" t="s">
        <v>462</v>
      </c>
      <c r="D400" s="93"/>
      <c r="E400" s="94"/>
      <c r="F400" s="152" t="s">
        <v>105</v>
      </c>
      <c r="G400" s="95"/>
      <c r="H400" s="96"/>
      <c r="I400" s="96"/>
      <c r="J400" s="93"/>
      <c r="K400" s="97"/>
      <c r="L400" s="302">
        <f>Pasivet!G35</f>
        <v>0</v>
      </c>
      <c r="M400" s="93"/>
      <c r="N400" s="99"/>
    </row>
    <row r="401" spans="2:14" x14ac:dyDescent="0.2">
      <c r="B401" s="91"/>
      <c r="C401" s="154" t="s">
        <v>463</v>
      </c>
      <c r="D401" s="93"/>
      <c r="E401" s="94"/>
      <c r="F401" s="152" t="s">
        <v>106</v>
      </c>
      <c r="G401" s="95"/>
      <c r="H401" s="96"/>
      <c r="I401" s="96"/>
      <c r="J401" s="93"/>
      <c r="K401" s="97"/>
      <c r="L401" s="301">
        <f>Pasivet!G36</f>
        <v>0</v>
      </c>
      <c r="M401" s="93"/>
      <c r="N401" s="99"/>
    </row>
    <row r="402" spans="2:14" x14ac:dyDescent="0.2">
      <c r="B402" s="91"/>
      <c r="C402" s="168"/>
      <c r="D402" s="93"/>
      <c r="E402" s="181">
        <v>21</v>
      </c>
      <c r="F402" s="182" t="s">
        <v>107</v>
      </c>
      <c r="G402" s="95"/>
      <c r="H402" s="96"/>
      <c r="I402" s="96"/>
      <c r="J402" s="93"/>
      <c r="K402" s="97"/>
      <c r="L402" s="477">
        <f>Pasivet!G37</f>
        <v>0</v>
      </c>
      <c r="M402" s="93"/>
      <c r="N402" s="99"/>
    </row>
    <row r="403" spans="2:14" x14ac:dyDescent="0.2">
      <c r="B403" s="91"/>
      <c r="C403" s="92"/>
      <c r="D403" s="93"/>
      <c r="E403" s="94"/>
      <c r="F403" s="95"/>
      <c r="G403" s="95"/>
      <c r="H403" s="96"/>
      <c r="I403" s="96"/>
      <c r="J403" s="93"/>
      <c r="K403" s="97"/>
      <c r="L403" s="470"/>
      <c r="M403" s="93"/>
      <c r="N403" s="99"/>
    </row>
    <row r="404" spans="2:14" x14ac:dyDescent="0.2">
      <c r="B404" s="91"/>
      <c r="C404" s="168"/>
      <c r="D404" s="93"/>
      <c r="E404" s="181">
        <v>22</v>
      </c>
      <c r="F404" s="182" t="s">
        <v>110</v>
      </c>
      <c r="G404" s="95"/>
      <c r="H404" s="96"/>
      <c r="I404" s="96"/>
      <c r="J404" s="93"/>
      <c r="K404" s="97"/>
      <c r="L404" s="470"/>
      <c r="M404" s="93"/>
      <c r="N404" s="99"/>
    </row>
    <row r="405" spans="2:14" x14ac:dyDescent="0.2">
      <c r="B405" s="91"/>
      <c r="C405" s="168"/>
      <c r="D405" s="93"/>
      <c r="E405" s="181">
        <v>23</v>
      </c>
      <c r="F405" s="182" t="s">
        <v>111</v>
      </c>
      <c r="G405" s="95"/>
      <c r="H405" s="96"/>
      <c r="I405" s="96"/>
      <c r="J405" s="93"/>
      <c r="K405" s="97"/>
      <c r="L405" s="478">
        <f>Pasivet!G41</f>
        <v>100000</v>
      </c>
      <c r="M405" s="93"/>
      <c r="N405" s="99"/>
    </row>
    <row r="406" spans="2:14" x14ac:dyDescent="0.2">
      <c r="B406" s="91"/>
      <c r="C406" s="168"/>
      <c r="D406" s="93"/>
      <c r="E406" s="181">
        <v>24</v>
      </c>
      <c r="F406" s="182" t="s">
        <v>112</v>
      </c>
      <c r="G406" s="95"/>
      <c r="H406" s="96"/>
      <c r="I406" s="96"/>
      <c r="J406" s="93"/>
      <c r="K406" s="97"/>
      <c r="L406" s="302">
        <f>Pasivet!G42</f>
        <v>0</v>
      </c>
      <c r="M406" s="93"/>
      <c r="N406" s="99"/>
    </row>
    <row r="407" spans="2:14" x14ac:dyDescent="0.2">
      <c r="B407" s="91"/>
      <c r="C407" s="168"/>
      <c r="D407" s="93"/>
      <c r="E407" s="181">
        <v>25</v>
      </c>
      <c r="F407" s="182" t="s">
        <v>113</v>
      </c>
      <c r="G407" s="95"/>
      <c r="H407" s="96"/>
      <c r="I407" s="96"/>
      <c r="J407" s="93"/>
      <c r="K407" s="97"/>
      <c r="L407" s="302">
        <f>Pasivet!G43</f>
        <v>0</v>
      </c>
      <c r="M407" s="93"/>
      <c r="N407" s="99"/>
    </row>
    <row r="408" spans="2:14" x14ac:dyDescent="0.2">
      <c r="B408" s="91"/>
      <c r="C408" s="168"/>
      <c r="D408" s="93"/>
      <c r="E408" s="181">
        <v>26</v>
      </c>
      <c r="F408" s="182" t="s">
        <v>114</v>
      </c>
      <c r="G408" s="95"/>
      <c r="H408" s="96"/>
      <c r="I408" s="96"/>
      <c r="J408" s="93"/>
      <c r="K408" s="97"/>
      <c r="L408" s="301">
        <f>L409+L410+L411</f>
        <v>0</v>
      </c>
      <c r="M408" s="93"/>
      <c r="N408" s="99"/>
    </row>
    <row r="409" spans="2:14" x14ac:dyDescent="0.2">
      <c r="B409" s="91"/>
      <c r="C409" s="147" t="s">
        <v>464</v>
      </c>
      <c r="D409" s="93"/>
      <c r="E409" s="94"/>
      <c r="F409" s="152" t="s">
        <v>115</v>
      </c>
      <c r="G409" s="95"/>
      <c r="H409" s="96"/>
      <c r="I409" s="96"/>
      <c r="J409" s="93"/>
      <c r="K409" s="97"/>
      <c r="L409" s="301">
        <f>Pasivet!G45</f>
        <v>0</v>
      </c>
      <c r="M409" s="93"/>
      <c r="N409" s="99"/>
    </row>
    <row r="410" spans="2:14" x14ac:dyDescent="0.2">
      <c r="B410" s="91"/>
      <c r="C410" s="154" t="s">
        <v>465</v>
      </c>
      <c r="D410" s="93"/>
      <c r="E410" s="94"/>
      <c r="F410" s="152" t="s">
        <v>116</v>
      </c>
      <c r="G410" s="95"/>
      <c r="H410" s="96"/>
      <c r="I410" s="96"/>
      <c r="J410" s="93"/>
      <c r="K410" s="97"/>
      <c r="L410" s="301">
        <f>Pasivet!G46</f>
        <v>0</v>
      </c>
      <c r="M410" s="93"/>
      <c r="N410" s="99"/>
    </row>
    <row r="411" spans="2:14" x14ac:dyDescent="0.2">
      <c r="B411" s="91"/>
      <c r="C411" s="147" t="s">
        <v>466</v>
      </c>
      <c r="D411" s="93"/>
      <c r="E411" s="94"/>
      <c r="F411" s="152" t="s">
        <v>114</v>
      </c>
      <c r="G411" s="95"/>
      <c r="H411" s="96"/>
      <c r="I411" s="96"/>
      <c r="J411" s="93"/>
      <c r="K411" s="97"/>
      <c r="L411" s="301">
        <f>Pasivet!G55</f>
        <v>0</v>
      </c>
      <c r="M411" s="93"/>
      <c r="N411" s="99"/>
    </row>
    <row r="412" spans="2:14" x14ac:dyDescent="0.2">
      <c r="B412" s="91"/>
      <c r="C412" s="168"/>
      <c r="D412" s="93"/>
      <c r="E412" s="181">
        <v>27</v>
      </c>
      <c r="F412" s="182" t="s">
        <v>117</v>
      </c>
      <c r="G412" s="95"/>
      <c r="H412" s="96"/>
      <c r="I412" s="96"/>
      <c r="J412" s="93"/>
      <c r="K412" s="97"/>
      <c r="L412" s="301">
        <f>Pasivet!G48</f>
        <v>-96756</v>
      </c>
      <c r="M412" s="93"/>
      <c r="N412" s="99"/>
    </row>
    <row r="413" spans="2:14" x14ac:dyDescent="0.2">
      <c r="B413" s="91"/>
      <c r="C413" s="168"/>
      <c r="D413" s="93"/>
      <c r="E413" s="181">
        <v>28</v>
      </c>
      <c r="F413" s="182" t="s">
        <v>118</v>
      </c>
      <c r="G413" s="95"/>
      <c r="H413" s="96"/>
      <c r="I413" s="96"/>
      <c r="J413" s="93"/>
      <c r="K413" s="97"/>
      <c r="L413" s="302">
        <f>Pasivet!G49</f>
        <v>733476.95</v>
      </c>
      <c r="M413" s="93"/>
      <c r="N413" s="99"/>
    </row>
    <row r="414" spans="2:14" x14ac:dyDescent="0.2">
      <c r="B414" s="91"/>
      <c r="C414" s="92"/>
      <c r="D414" s="93"/>
      <c r="E414" s="94"/>
      <c r="F414" s="95"/>
      <c r="G414" s="95"/>
      <c r="H414" s="96"/>
      <c r="I414" s="96"/>
      <c r="J414" s="93"/>
      <c r="K414" s="97"/>
      <c r="L414" s="470"/>
      <c r="M414" s="93"/>
      <c r="N414" s="99"/>
    </row>
    <row r="415" spans="2:14" x14ac:dyDescent="0.2">
      <c r="B415" s="91"/>
      <c r="C415" s="92"/>
      <c r="D415" s="93"/>
      <c r="E415" s="94"/>
      <c r="F415" s="95"/>
      <c r="G415" s="95"/>
      <c r="H415" s="96"/>
      <c r="I415" s="96"/>
      <c r="J415" s="93"/>
      <c r="K415" s="97"/>
      <c r="L415" s="470"/>
      <c r="M415" s="93"/>
      <c r="N415" s="99"/>
    </row>
    <row r="416" spans="2:14" ht="18" x14ac:dyDescent="0.25">
      <c r="B416" s="91"/>
      <c r="C416" s="92"/>
      <c r="D416" s="93"/>
      <c r="E416" s="94"/>
      <c r="F416" s="491" t="s">
        <v>520</v>
      </c>
      <c r="G416" s="492"/>
      <c r="H416" s="493"/>
      <c r="I416" s="493"/>
      <c r="J416" s="494"/>
      <c r="K416" s="495"/>
      <c r="L416" s="470"/>
      <c r="M416" s="93"/>
      <c r="N416" s="99"/>
    </row>
    <row r="417" spans="2:14" ht="18" x14ac:dyDescent="0.25">
      <c r="B417" s="91"/>
      <c r="C417" s="92"/>
      <c r="D417" s="93"/>
      <c r="E417" s="94"/>
      <c r="F417" s="100"/>
      <c r="G417" s="95"/>
      <c r="H417" s="96"/>
      <c r="I417" s="96"/>
      <c r="J417" s="93"/>
      <c r="K417" s="97"/>
      <c r="L417" s="470"/>
      <c r="M417" s="93"/>
      <c r="N417" s="99"/>
    </row>
    <row r="418" spans="2:14" ht="15.75" x14ac:dyDescent="0.25">
      <c r="B418" s="91"/>
      <c r="C418" s="92"/>
      <c r="D418" s="93"/>
      <c r="E418" s="94"/>
      <c r="F418" s="496" t="s">
        <v>523</v>
      </c>
      <c r="G418" s="307"/>
      <c r="H418" s="306"/>
      <c r="I418" s="96"/>
      <c r="J418" s="93"/>
      <c r="K418" s="97"/>
      <c r="L418" s="472">
        <f>L419+L420+L421+L422</f>
        <v>7922288</v>
      </c>
      <c r="M418" s="93"/>
      <c r="N418" s="99"/>
    </row>
    <row r="419" spans="2:14" x14ac:dyDescent="0.2">
      <c r="B419" s="91"/>
      <c r="C419" s="92"/>
      <c r="D419" s="93"/>
      <c r="E419" s="101" t="s">
        <v>273</v>
      </c>
      <c r="F419" s="303" t="s">
        <v>124</v>
      </c>
      <c r="G419" s="304"/>
      <c r="H419" s="304"/>
      <c r="I419" s="96"/>
      <c r="J419" s="93"/>
      <c r="K419" s="97"/>
      <c r="L419" s="479">
        <f>PASH!G7</f>
        <v>7922288</v>
      </c>
      <c r="M419" s="93"/>
      <c r="N419" s="99"/>
    </row>
    <row r="420" spans="2:14" x14ac:dyDescent="0.2">
      <c r="B420" s="91"/>
      <c r="C420" s="92"/>
      <c r="D420" s="93"/>
      <c r="E420" s="101" t="s">
        <v>273</v>
      </c>
      <c r="F420" s="305" t="s">
        <v>125</v>
      </c>
      <c r="G420" s="304"/>
      <c r="H420" s="304"/>
      <c r="I420" s="96"/>
      <c r="J420" s="93"/>
      <c r="K420" s="97"/>
      <c r="L420" s="479">
        <f>PASH!G8</f>
        <v>0</v>
      </c>
      <c r="M420" s="93"/>
      <c r="N420" s="99"/>
    </row>
    <row r="421" spans="2:14" x14ac:dyDescent="0.2">
      <c r="B421" s="185"/>
      <c r="C421" s="92"/>
      <c r="D421" s="93"/>
      <c r="E421" s="101" t="s">
        <v>273</v>
      </c>
      <c r="F421" s="303" t="s">
        <v>126</v>
      </c>
      <c r="G421" s="304"/>
      <c r="H421" s="304"/>
      <c r="I421" s="93"/>
      <c r="J421" s="161"/>
      <c r="K421" s="93"/>
      <c r="L421" s="479">
        <f>PASH!G9</f>
        <v>0</v>
      </c>
      <c r="M421" s="161"/>
      <c r="N421" s="186"/>
    </row>
    <row r="422" spans="2:14" x14ac:dyDescent="0.2">
      <c r="B422" s="185"/>
      <c r="C422" s="92"/>
      <c r="D422" s="93"/>
      <c r="E422" s="101" t="s">
        <v>273</v>
      </c>
      <c r="F422" s="303" t="s">
        <v>568</v>
      </c>
      <c r="G422" s="304"/>
      <c r="H422" s="304"/>
      <c r="I422" s="93"/>
      <c r="J422" s="161"/>
      <c r="K422" s="93"/>
      <c r="L422" s="479">
        <f>PASH!G10</f>
        <v>0</v>
      </c>
      <c r="M422" s="161"/>
      <c r="N422" s="186"/>
    </row>
    <row r="423" spans="2:14" x14ac:dyDescent="0.2">
      <c r="B423" s="185"/>
      <c r="C423" s="92"/>
      <c r="D423" s="93"/>
      <c r="E423" s="101"/>
      <c r="F423" s="102"/>
      <c r="G423" s="103"/>
      <c r="H423" s="93"/>
      <c r="I423" s="93"/>
      <c r="J423" s="161"/>
      <c r="K423" s="93"/>
      <c r="L423" s="480"/>
      <c r="M423" s="161"/>
      <c r="N423" s="186"/>
    </row>
    <row r="424" spans="2:14" ht="15.75" x14ac:dyDescent="0.2">
      <c r="B424" s="185"/>
      <c r="C424" s="92"/>
      <c r="D424" s="93"/>
      <c r="E424" s="309"/>
      <c r="F424" s="125" t="s">
        <v>526</v>
      </c>
      <c r="G424" s="310"/>
      <c r="H424" s="311"/>
      <c r="I424" s="93"/>
      <c r="J424" s="161"/>
      <c r="K424" s="93"/>
      <c r="L424" s="472">
        <f>L425+L426+L427+L428+L429+L430</f>
        <v>7139466</v>
      </c>
      <c r="M424" s="161"/>
      <c r="N424" s="186"/>
    </row>
    <row r="425" spans="2:14" x14ac:dyDescent="0.2">
      <c r="B425" s="185"/>
      <c r="C425" s="92"/>
      <c r="D425" s="93"/>
      <c r="E425" s="101" t="s">
        <v>273</v>
      </c>
      <c r="F425" s="303" t="s">
        <v>574</v>
      </c>
      <c r="G425" s="304"/>
      <c r="H425" s="304"/>
      <c r="I425" s="93"/>
      <c r="J425" s="161"/>
      <c r="K425" s="93"/>
      <c r="L425" s="478">
        <f>PASH!G12</f>
        <v>5875108</v>
      </c>
      <c r="M425" s="161"/>
      <c r="N425" s="186"/>
    </row>
    <row r="426" spans="2:14" x14ac:dyDescent="0.2">
      <c r="B426" s="185"/>
      <c r="C426" s="92"/>
      <c r="D426" s="93"/>
      <c r="E426" s="101" t="s">
        <v>273</v>
      </c>
      <c r="F426" s="303" t="s">
        <v>129</v>
      </c>
      <c r="G426" s="103"/>
      <c r="H426" s="93"/>
      <c r="I426" s="93"/>
      <c r="J426" s="161"/>
      <c r="K426" s="93"/>
      <c r="L426" s="479">
        <f>PASH!G14</f>
        <v>681096</v>
      </c>
      <c r="M426" s="161"/>
      <c r="N426" s="186"/>
    </row>
    <row r="427" spans="2:14" x14ac:dyDescent="0.2">
      <c r="B427" s="185"/>
      <c r="C427" s="92"/>
      <c r="D427" s="93"/>
      <c r="E427" s="101" t="s">
        <v>273</v>
      </c>
      <c r="F427" s="303" t="s">
        <v>569</v>
      </c>
      <c r="G427" s="304"/>
      <c r="H427" s="304"/>
      <c r="I427" s="93"/>
      <c r="J427" s="161"/>
      <c r="K427" s="93"/>
      <c r="L427" s="479">
        <f>PASH!G19</f>
        <v>270000</v>
      </c>
      <c r="M427" s="161"/>
      <c r="N427" s="186"/>
    </row>
    <row r="428" spans="2:14" x14ac:dyDescent="0.2">
      <c r="B428" s="185"/>
      <c r="C428" s="92"/>
      <c r="D428" s="93"/>
      <c r="E428" s="101" t="s">
        <v>273</v>
      </c>
      <c r="F428" s="303" t="s">
        <v>134</v>
      </c>
      <c r="G428" s="103"/>
      <c r="H428" s="93"/>
      <c r="I428" s="93"/>
      <c r="J428" s="161"/>
      <c r="K428" s="93"/>
      <c r="L428" s="479">
        <f>PASH!G20</f>
        <v>252262</v>
      </c>
      <c r="M428" s="161"/>
      <c r="N428" s="186"/>
    </row>
    <row r="429" spans="2:14" x14ac:dyDescent="0.2">
      <c r="B429" s="185"/>
      <c r="C429" s="92"/>
      <c r="D429" s="93"/>
      <c r="E429" s="101" t="s">
        <v>273</v>
      </c>
      <c r="F429" s="303" t="s">
        <v>573</v>
      </c>
      <c r="G429" s="103"/>
      <c r="H429" s="93"/>
      <c r="I429" s="93"/>
      <c r="J429" s="161"/>
      <c r="K429" s="93"/>
      <c r="L429" s="479">
        <f>PASH!G21</f>
        <v>61000</v>
      </c>
      <c r="M429" s="161"/>
      <c r="N429" s="186"/>
    </row>
    <row r="430" spans="2:14" x14ac:dyDescent="0.2">
      <c r="B430" s="185"/>
      <c r="C430" s="92"/>
      <c r="D430" s="93"/>
      <c r="E430" s="101" t="s">
        <v>273</v>
      </c>
      <c r="F430" s="303" t="s">
        <v>570</v>
      </c>
      <c r="G430" s="103"/>
      <c r="H430" s="93"/>
      <c r="I430" s="93"/>
      <c r="J430" s="161"/>
      <c r="K430" s="93"/>
      <c r="L430" s="479">
        <f>PASH!G22</f>
        <v>0</v>
      </c>
      <c r="M430" s="161"/>
      <c r="N430" s="186"/>
    </row>
    <row r="431" spans="2:14" x14ac:dyDescent="0.2">
      <c r="B431" s="185"/>
      <c r="C431" s="92"/>
      <c r="D431" s="93"/>
      <c r="E431" s="105"/>
      <c r="F431" s="102"/>
      <c r="G431" s="103"/>
      <c r="H431" s="93"/>
      <c r="I431" s="93"/>
      <c r="J431" s="161"/>
      <c r="K431" s="93"/>
      <c r="L431" s="480"/>
      <c r="M431" s="161"/>
      <c r="N431" s="186"/>
    </row>
    <row r="432" spans="2:14" x14ac:dyDescent="0.2">
      <c r="B432" s="185"/>
      <c r="C432" s="92"/>
      <c r="D432" s="93"/>
      <c r="E432" s="105">
        <v>10</v>
      </c>
      <c r="F432" s="102" t="s">
        <v>272</v>
      </c>
      <c r="G432" s="103"/>
      <c r="H432" s="93"/>
      <c r="I432" s="93"/>
      <c r="J432" s="161"/>
      <c r="K432" s="93"/>
      <c r="L432" s="481">
        <f>L418-L424</f>
        <v>782822</v>
      </c>
      <c r="M432" s="161"/>
      <c r="N432" s="186"/>
    </row>
    <row r="433" spans="2:14" x14ac:dyDescent="0.2">
      <c r="B433" s="185"/>
      <c r="C433" s="168"/>
      <c r="D433" s="161"/>
      <c r="E433" s="162"/>
      <c r="F433" s="161"/>
      <c r="G433" s="161"/>
      <c r="H433" s="161"/>
      <c r="I433" s="161"/>
      <c r="J433" s="161"/>
      <c r="K433" s="161"/>
      <c r="L433" s="482"/>
      <c r="M433" s="161"/>
      <c r="N433" s="186"/>
    </row>
    <row r="434" spans="2:14" x14ac:dyDescent="0.2">
      <c r="B434" s="185"/>
      <c r="C434" s="168"/>
      <c r="D434" s="161"/>
      <c r="E434" s="162"/>
      <c r="F434" s="187" t="s">
        <v>273</v>
      </c>
      <c r="G434" s="188" t="s">
        <v>274</v>
      </c>
      <c r="H434" s="161"/>
      <c r="I434" s="161"/>
      <c r="J434" s="161"/>
      <c r="K434" s="162"/>
      <c r="L434" s="312">
        <f>PASH!G36</f>
        <v>772081</v>
      </c>
      <c r="M434" s="161"/>
      <c r="N434" s="186"/>
    </row>
    <row r="435" spans="2:14" x14ac:dyDescent="0.2">
      <c r="B435" s="185"/>
      <c r="C435" s="168"/>
      <c r="D435" s="161"/>
      <c r="E435" s="162"/>
      <c r="F435" s="187" t="s">
        <v>273</v>
      </c>
      <c r="G435" s="161" t="s">
        <v>275</v>
      </c>
      <c r="H435" s="161"/>
      <c r="I435" s="161"/>
      <c r="J435" s="161"/>
      <c r="K435" s="162"/>
      <c r="L435" s="308">
        <f>PASH!G41</f>
        <v>0</v>
      </c>
      <c r="M435" s="161"/>
      <c r="N435" s="186"/>
    </row>
    <row r="436" spans="2:14" x14ac:dyDescent="0.2">
      <c r="B436" s="185"/>
      <c r="C436" s="168"/>
      <c r="D436" s="161"/>
      <c r="E436" s="162"/>
      <c r="F436" s="187" t="s">
        <v>273</v>
      </c>
      <c r="G436" s="161" t="s">
        <v>600</v>
      </c>
      <c r="H436" s="161"/>
      <c r="I436" s="161"/>
      <c r="J436" s="161"/>
      <c r="K436" s="162"/>
      <c r="L436" s="308">
        <f>PASH!G42</f>
        <v>733476.95</v>
      </c>
      <c r="M436" s="161"/>
      <c r="N436" s="186"/>
    </row>
    <row r="437" spans="2:14" x14ac:dyDescent="0.2">
      <c r="B437" s="185"/>
      <c r="C437" s="168"/>
      <c r="D437" s="161"/>
      <c r="E437" s="162"/>
      <c r="F437" s="187" t="s">
        <v>273</v>
      </c>
      <c r="G437" s="124" t="s">
        <v>276</v>
      </c>
      <c r="H437" s="161"/>
      <c r="I437" s="161"/>
      <c r="J437" s="161"/>
      <c r="K437" s="162"/>
      <c r="L437" s="308">
        <f>PASH!G38</f>
        <v>38604.050000000003</v>
      </c>
      <c r="M437" s="161"/>
      <c r="N437" s="186"/>
    </row>
    <row r="438" spans="2:14" x14ac:dyDescent="0.2">
      <c r="B438" s="185"/>
      <c r="C438" s="168"/>
      <c r="D438" s="161"/>
      <c r="E438" s="162"/>
      <c r="F438" s="635" t="s">
        <v>518</v>
      </c>
      <c r="G438" s="635"/>
      <c r="H438" s="635"/>
      <c r="I438" s="635"/>
      <c r="J438" s="635"/>
      <c r="K438" s="635"/>
      <c r="L438" s="635"/>
      <c r="M438" s="635"/>
      <c r="N438" s="186"/>
    </row>
    <row r="439" spans="2:14" ht="13.5" x14ac:dyDescent="0.25">
      <c r="B439" s="185"/>
      <c r="C439" s="168"/>
      <c r="D439" s="161"/>
      <c r="E439" s="147" t="s">
        <v>261</v>
      </c>
      <c r="F439" s="189" t="s">
        <v>519</v>
      </c>
      <c r="G439" s="109"/>
      <c r="H439" s="109"/>
      <c r="I439" s="109"/>
      <c r="J439" s="109"/>
      <c r="K439" s="109"/>
      <c r="L439" s="108"/>
      <c r="M439" s="109"/>
      <c r="N439" s="186"/>
    </row>
    <row r="440" spans="2:14" ht="13.5" x14ac:dyDescent="0.25">
      <c r="B440" s="185"/>
      <c r="C440" s="168"/>
      <c r="D440" s="161"/>
      <c r="E440" s="147" t="s">
        <v>261</v>
      </c>
      <c r="F440" s="189"/>
      <c r="G440" s="109"/>
      <c r="H440" s="109"/>
      <c r="I440" s="109"/>
      <c r="J440" s="109"/>
      <c r="K440" s="109"/>
      <c r="L440" s="108"/>
      <c r="M440" s="109"/>
      <c r="N440" s="186"/>
    </row>
    <row r="441" spans="2:14" ht="13.5" x14ac:dyDescent="0.25">
      <c r="B441" s="185"/>
      <c r="C441" s="168"/>
      <c r="D441" s="161"/>
      <c r="E441" s="147" t="s">
        <v>261</v>
      </c>
      <c r="F441" s="189"/>
      <c r="G441" s="109"/>
      <c r="H441" s="109"/>
      <c r="I441" s="109"/>
      <c r="J441" s="109"/>
      <c r="K441" s="109"/>
      <c r="L441" s="108"/>
      <c r="M441" s="109"/>
      <c r="N441" s="186"/>
    </row>
    <row r="442" spans="2:14" ht="13.5" x14ac:dyDescent="0.25">
      <c r="B442" s="185"/>
      <c r="C442" s="168"/>
      <c r="D442" s="161"/>
      <c r="E442" s="147"/>
      <c r="F442" s="189"/>
      <c r="G442" s="109"/>
      <c r="H442" s="109"/>
      <c r="I442" s="109"/>
      <c r="J442" s="109"/>
      <c r="K442" s="109"/>
      <c r="L442" s="109"/>
      <c r="M442" s="109"/>
      <c r="N442" s="186"/>
    </row>
    <row r="443" spans="2:14" ht="13.5" x14ac:dyDescent="0.25">
      <c r="B443" s="185"/>
      <c r="C443" s="168"/>
      <c r="D443" s="161"/>
      <c r="E443" s="147"/>
      <c r="F443" s="189"/>
      <c r="G443" s="109"/>
      <c r="H443" s="109"/>
      <c r="I443" s="109"/>
      <c r="J443" s="109"/>
      <c r="K443" s="109"/>
      <c r="L443" s="109"/>
      <c r="M443" s="109"/>
      <c r="N443" s="186"/>
    </row>
    <row r="444" spans="2:14" ht="15.75" x14ac:dyDescent="0.25">
      <c r="B444" s="185"/>
      <c r="C444" s="168"/>
      <c r="D444" s="161"/>
      <c r="E444" s="147"/>
      <c r="F444" s="497" t="s">
        <v>564</v>
      </c>
      <c r="G444" s="109"/>
      <c r="H444" s="109"/>
      <c r="I444" s="109"/>
      <c r="J444" s="109"/>
      <c r="K444" s="109"/>
      <c r="L444" s="109"/>
      <c r="M444" s="109"/>
      <c r="N444" s="186"/>
    </row>
    <row r="445" spans="2:14" ht="13.5" x14ac:dyDescent="0.25">
      <c r="B445" s="185"/>
      <c r="C445" s="168"/>
      <c r="D445" s="161"/>
      <c r="E445" s="147"/>
      <c r="F445" s="189"/>
      <c r="G445" s="109"/>
      <c r="H445" s="109"/>
      <c r="I445" s="109"/>
      <c r="J445" s="109"/>
      <c r="K445" s="109"/>
      <c r="L445" s="109"/>
      <c r="M445" s="109"/>
      <c r="N445" s="186"/>
    </row>
    <row r="446" spans="2:14" ht="13.5" x14ac:dyDescent="0.25">
      <c r="B446" s="185"/>
      <c r="C446" s="168"/>
      <c r="D446" s="161"/>
      <c r="E446" s="190">
        <v>1</v>
      </c>
      <c r="F446" s="112" t="s">
        <v>575</v>
      </c>
      <c r="G446" s="191"/>
      <c r="H446" s="191"/>
      <c r="I446" s="191"/>
      <c r="J446" s="191"/>
      <c r="K446" s="192"/>
      <c r="L446" s="426">
        <f>PASH!N7</f>
        <v>831072</v>
      </c>
      <c r="M446" s="109"/>
      <c r="N446" s="186"/>
    </row>
    <row r="447" spans="2:14" ht="13.5" x14ac:dyDescent="0.25">
      <c r="B447" s="185"/>
      <c r="C447" s="168"/>
      <c r="D447" s="161"/>
      <c r="E447" s="190">
        <v>2</v>
      </c>
      <c r="F447" s="112" t="s">
        <v>527</v>
      </c>
      <c r="G447" s="191"/>
      <c r="H447" s="191"/>
      <c r="I447" s="191"/>
      <c r="J447" s="191"/>
      <c r="K447" s="192"/>
      <c r="L447" s="426">
        <f>PASH!O7</f>
        <v>6729543</v>
      </c>
      <c r="M447" s="109"/>
      <c r="N447" s="186"/>
    </row>
    <row r="448" spans="2:14" ht="13.5" x14ac:dyDescent="0.25">
      <c r="B448" s="185"/>
      <c r="C448" s="168"/>
      <c r="D448" s="161"/>
      <c r="E448" s="190">
        <v>3</v>
      </c>
      <c r="F448" s="112" t="s">
        <v>531</v>
      </c>
      <c r="G448" s="191"/>
      <c r="H448" s="191"/>
      <c r="I448" s="191"/>
      <c r="J448" s="191"/>
      <c r="K448" s="192"/>
      <c r="L448" s="426">
        <f>PASH!P7</f>
        <v>61000</v>
      </c>
      <c r="M448" s="109"/>
      <c r="N448" s="186"/>
    </row>
    <row r="449" spans="2:14" ht="13.5" x14ac:dyDescent="0.25">
      <c r="B449" s="185"/>
      <c r="C449" s="168"/>
      <c r="D449" s="161"/>
      <c r="E449" s="190">
        <v>4</v>
      </c>
      <c r="F449" s="112"/>
      <c r="G449" s="191"/>
      <c r="H449" s="191"/>
      <c r="I449" s="191"/>
      <c r="J449" s="191"/>
      <c r="K449" s="192"/>
      <c r="L449" s="193"/>
      <c r="M449" s="109"/>
      <c r="N449" s="186"/>
    </row>
    <row r="450" spans="2:14" ht="13.5" x14ac:dyDescent="0.25">
      <c r="B450" s="185"/>
      <c r="C450" s="168"/>
      <c r="D450" s="161"/>
      <c r="E450" s="190">
        <v>5</v>
      </c>
      <c r="F450" s="112"/>
      <c r="G450" s="191"/>
      <c r="H450" s="191"/>
      <c r="I450" s="191"/>
      <c r="J450" s="191"/>
      <c r="K450" s="192"/>
      <c r="L450" s="193"/>
      <c r="M450" s="109"/>
      <c r="N450" s="186"/>
    </row>
    <row r="451" spans="2:14" ht="13.5" x14ac:dyDescent="0.25">
      <c r="B451" s="185"/>
      <c r="C451" s="168"/>
      <c r="D451" s="161"/>
      <c r="E451" s="190">
        <v>6</v>
      </c>
      <c r="F451" s="112"/>
      <c r="G451" s="191"/>
      <c r="H451" s="191"/>
      <c r="I451" s="191"/>
      <c r="J451" s="191"/>
      <c r="K451" s="192"/>
      <c r="L451" s="193"/>
      <c r="M451" s="109"/>
      <c r="N451" s="186"/>
    </row>
    <row r="452" spans="2:14" ht="13.5" x14ac:dyDescent="0.25">
      <c r="B452" s="185"/>
      <c r="C452" s="168"/>
      <c r="D452" s="161"/>
      <c r="E452" s="190">
        <v>7</v>
      </c>
      <c r="F452" s="112"/>
      <c r="G452" s="191"/>
      <c r="H452" s="191"/>
      <c r="I452" s="191"/>
      <c r="J452" s="191"/>
      <c r="K452" s="192"/>
      <c r="L452" s="193"/>
      <c r="M452" s="109"/>
      <c r="N452" s="186"/>
    </row>
    <row r="453" spans="2:14" ht="13.5" x14ac:dyDescent="0.25">
      <c r="B453" s="185"/>
      <c r="C453" s="168"/>
      <c r="D453" s="161"/>
      <c r="E453" s="190">
        <v>8</v>
      </c>
      <c r="F453" s="112"/>
      <c r="G453" s="191"/>
      <c r="H453" s="191"/>
      <c r="I453" s="191"/>
      <c r="J453" s="191"/>
      <c r="K453" s="192"/>
      <c r="L453" s="193"/>
      <c r="M453" s="109"/>
      <c r="N453" s="186"/>
    </row>
    <row r="454" spans="2:14" ht="27" customHeight="1" x14ac:dyDescent="0.25">
      <c r="B454" s="185"/>
      <c r="C454" s="168"/>
      <c r="D454" s="161"/>
      <c r="E454" s="190"/>
      <c r="F454" s="639" t="s">
        <v>528</v>
      </c>
      <c r="G454" s="640"/>
      <c r="H454" s="640"/>
      <c r="I454" s="640"/>
      <c r="J454" s="640"/>
      <c r="K454" s="194"/>
      <c r="L454" s="195">
        <f>SUM(L446:L448)</f>
        <v>7621615</v>
      </c>
      <c r="M454" s="109"/>
      <c r="N454" s="186"/>
    </row>
    <row r="455" spans="2:14" ht="15.75" customHeight="1" x14ac:dyDescent="0.25">
      <c r="B455" s="185"/>
      <c r="C455" s="168"/>
      <c r="D455" s="161"/>
      <c r="E455" s="111"/>
      <c r="F455" s="261" t="s">
        <v>529</v>
      </c>
      <c r="G455" s="191"/>
      <c r="H455" s="191"/>
      <c r="I455" s="191"/>
      <c r="J455" s="191"/>
      <c r="K455" s="192"/>
      <c r="L455" s="195"/>
      <c r="M455" s="109"/>
      <c r="N455" s="186"/>
    </row>
    <row r="456" spans="2:14" ht="13.5" x14ac:dyDescent="0.25">
      <c r="B456" s="185"/>
      <c r="C456" s="168"/>
      <c r="D456" s="161"/>
      <c r="E456" s="262">
        <v>1</v>
      </c>
      <c r="F456" s="263" t="s">
        <v>530</v>
      </c>
      <c r="G456" s="264"/>
      <c r="H456" s="264"/>
      <c r="I456" s="264"/>
      <c r="J456" s="264"/>
      <c r="K456" s="259" t="s">
        <v>535</v>
      </c>
      <c r="L456" s="260">
        <v>0</v>
      </c>
      <c r="M456" s="109"/>
      <c r="N456" s="186"/>
    </row>
    <row r="457" spans="2:14" ht="13.5" x14ac:dyDescent="0.25">
      <c r="B457" s="185"/>
      <c r="C457" s="168"/>
      <c r="D457" s="161"/>
      <c r="E457" s="262">
        <v>2</v>
      </c>
      <c r="F457" s="263" t="s">
        <v>532</v>
      </c>
      <c r="G457" s="264"/>
      <c r="H457" s="264"/>
      <c r="I457" s="264"/>
      <c r="J457" s="264"/>
      <c r="K457" s="259" t="s">
        <v>535</v>
      </c>
      <c r="L457" s="260">
        <f>Aktivet!G20-Aktivet!H20</f>
        <v>0</v>
      </c>
      <c r="M457" s="109"/>
      <c r="N457" s="186"/>
    </row>
    <row r="458" spans="2:14" ht="13.5" x14ac:dyDescent="0.25">
      <c r="B458" s="185"/>
      <c r="C458" s="168"/>
      <c r="D458" s="161"/>
      <c r="E458" s="262">
        <v>3</v>
      </c>
      <c r="F458" s="263" t="s">
        <v>336</v>
      </c>
      <c r="G458" s="264"/>
      <c r="H458" s="264"/>
      <c r="I458" s="264"/>
      <c r="J458" s="264"/>
      <c r="K458" s="259" t="s">
        <v>535</v>
      </c>
      <c r="L458" s="260"/>
      <c r="M458" s="109"/>
      <c r="N458" s="186"/>
    </row>
    <row r="459" spans="2:14" ht="13.5" x14ac:dyDescent="0.25">
      <c r="B459" s="185"/>
      <c r="C459" s="168"/>
      <c r="D459" s="161"/>
      <c r="E459" s="262">
        <v>4</v>
      </c>
      <c r="F459" s="263" t="s">
        <v>533</v>
      </c>
      <c r="G459" s="264"/>
      <c r="H459" s="264"/>
      <c r="I459" s="264"/>
      <c r="J459" s="264"/>
      <c r="K459" s="259" t="s">
        <v>535</v>
      </c>
      <c r="L459" s="260"/>
      <c r="M459" s="109"/>
      <c r="N459" s="186"/>
    </row>
    <row r="460" spans="2:14" ht="13.5" x14ac:dyDescent="0.25">
      <c r="B460" s="185"/>
      <c r="C460" s="168"/>
      <c r="D460" s="161"/>
      <c r="E460" s="262">
        <v>5</v>
      </c>
      <c r="F460" s="263" t="s">
        <v>534</v>
      </c>
      <c r="G460" s="264"/>
      <c r="H460" s="264"/>
      <c r="I460" s="264"/>
      <c r="J460" s="264"/>
      <c r="K460" s="259" t="s">
        <v>535</v>
      </c>
      <c r="L460" s="260"/>
      <c r="M460" s="109"/>
      <c r="N460" s="186"/>
    </row>
    <row r="461" spans="2:14" ht="13.5" x14ac:dyDescent="0.25">
      <c r="B461" s="185"/>
      <c r="C461" s="168"/>
      <c r="D461" s="161"/>
      <c r="E461" s="262">
        <v>6</v>
      </c>
      <c r="F461" s="263" t="s">
        <v>534</v>
      </c>
      <c r="G461" s="264"/>
      <c r="H461" s="264"/>
      <c r="I461" s="264"/>
      <c r="J461" s="264"/>
      <c r="K461" s="259" t="s">
        <v>535</v>
      </c>
      <c r="L461" s="260"/>
      <c r="M461" s="109"/>
      <c r="N461" s="186"/>
    </row>
    <row r="462" spans="2:14" ht="13.5" x14ac:dyDescent="0.25">
      <c r="B462" s="185"/>
      <c r="C462" s="168"/>
      <c r="D462" s="161"/>
      <c r="E462" s="422"/>
      <c r="F462" s="641" t="s">
        <v>536</v>
      </c>
      <c r="G462" s="642"/>
      <c r="H462" s="642"/>
      <c r="I462" s="642"/>
      <c r="J462" s="642"/>
      <c r="K462" s="423"/>
      <c r="L462" s="424"/>
      <c r="M462" s="109"/>
      <c r="N462" s="186"/>
    </row>
    <row r="463" spans="2:14" ht="13.5" x14ac:dyDescent="0.25">
      <c r="B463" s="185"/>
      <c r="C463" s="168"/>
      <c r="D463" s="161"/>
      <c r="E463" s="190"/>
      <c r="F463" s="45" t="s">
        <v>537</v>
      </c>
      <c r="G463" s="191"/>
      <c r="H463" s="191"/>
      <c r="I463" s="191"/>
      <c r="J463" s="191"/>
      <c r="K463" s="192"/>
      <c r="L463" s="195"/>
      <c r="M463" s="109"/>
      <c r="N463" s="186"/>
    </row>
    <row r="464" spans="2:14" ht="13.5" x14ac:dyDescent="0.25">
      <c r="B464" s="185"/>
      <c r="C464" s="168"/>
      <c r="D464" s="161"/>
      <c r="E464" s="422"/>
      <c r="F464" s="643" t="s">
        <v>538</v>
      </c>
      <c r="G464" s="644"/>
      <c r="H464" s="644"/>
      <c r="I464" s="644"/>
      <c r="J464" s="644"/>
      <c r="K464" s="423"/>
      <c r="L464" s="425">
        <f>SUM(L462:L463)</f>
        <v>0</v>
      </c>
      <c r="M464" s="109"/>
      <c r="N464" s="186"/>
    </row>
    <row r="465" spans="2:14" ht="13.5" x14ac:dyDescent="0.25">
      <c r="B465" s="185"/>
      <c r="C465" s="168"/>
      <c r="D465" s="161"/>
      <c r="E465" s="190"/>
      <c r="F465" s="112"/>
      <c r="G465" s="191"/>
      <c r="H465" s="191"/>
      <c r="I465" s="191"/>
      <c r="J465" s="191"/>
      <c r="K465" s="192"/>
      <c r="L465" s="195"/>
      <c r="M465" s="109"/>
      <c r="N465" s="186"/>
    </row>
    <row r="466" spans="2:14" ht="13.5" x14ac:dyDescent="0.25">
      <c r="B466" s="185"/>
      <c r="C466" s="168"/>
      <c r="D466" s="161"/>
      <c r="E466" s="190"/>
      <c r="F466" s="45" t="s">
        <v>539</v>
      </c>
      <c r="G466" s="191"/>
      <c r="H466" s="191"/>
      <c r="I466" s="191"/>
      <c r="J466" s="191"/>
      <c r="K466" s="192"/>
      <c r="L466" s="195"/>
      <c r="M466" s="109"/>
      <c r="N466" s="186"/>
    </row>
    <row r="467" spans="2:14" ht="13.5" x14ac:dyDescent="0.25">
      <c r="B467" s="185"/>
      <c r="C467" s="168"/>
      <c r="D467" s="161"/>
      <c r="E467" s="190">
        <v>1</v>
      </c>
      <c r="F467" s="196" t="s">
        <v>540</v>
      </c>
      <c r="G467" s="191"/>
      <c r="H467" s="191" t="s">
        <v>576</v>
      </c>
      <c r="I467" s="191"/>
      <c r="J467" s="191"/>
      <c r="K467" s="192"/>
      <c r="L467" s="314">
        <f>PASH!G11</f>
        <v>5875108</v>
      </c>
      <c r="M467" s="109"/>
      <c r="N467" s="186"/>
    </row>
    <row r="468" spans="2:14" ht="13.5" x14ac:dyDescent="0.25">
      <c r="B468" s="185"/>
      <c r="C468" s="168"/>
      <c r="D468" s="161"/>
      <c r="E468" s="190">
        <v>2</v>
      </c>
      <c r="F468" s="196" t="s">
        <v>586</v>
      </c>
      <c r="G468" s="191"/>
      <c r="H468" s="191"/>
      <c r="I468" s="191"/>
      <c r="J468" s="191"/>
      <c r="K468" s="192"/>
      <c r="L468" s="33">
        <f>PASH!G22</f>
        <v>0</v>
      </c>
      <c r="M468" s="109"/>
      <c r="N468" s="186"/>
    </row>
    <row r="469" spans="2:14" ht="13.5" x14ac:dyDescent="0.25">
      <c r="B469" s="185"/>
      <c r="C469" s="168"/>
      <c r="D469" s="161"/>
      <c r="E469" s="190">
        <v>3</v>
      </c>
      <c r="F469" s="196" t="s">
        <v>541</v>
      </c>
      <c r="G469" s="191"/>
      <c r="H469" s="191"/>
      <c r="I469" s="191"/>
      <c r="J469" s="191"/>
      <c r="K469" s="192"/>
      <c r="L469" s="195"/>
      <c r="M469" s="109"/>
      <c r="N469" s="186"/>
    </row>
    <row r="470" spans="2:14" ht="13.5" x14ac:dyDescent="0.25">
      <c r="B470" s="185"/>
      <c r="C470" s="168"/>
      <c r="D470" s="161"/>
      <c r="E470" s="190">
        <v>4</v>
      </c>
      <c r="F470" s="196" t="s">
        <v>542</v>
      </c>
      <c r="G470" s="191"/>
      <c r="H470" s="191"/>
      <c r="I470" s="191"/>
      <c r="J470" s="191"/>
      <c r="K470" s="192"/>
      <c r="L470" s="195"/>
      <c r="M470" s="109"/>
      <c r="N470" s="186"/>
    </row>
    <row r="471" spans="2:14" ht="13.5" x14ac:dyDescent="0.25">
      <c r="B471" s="185"/>
      <c r="C471" s="168"/>
      <c r="D471" s="161"/>
      <c r="E471" s="138"/>
      <c r="F471" s="196" t="s">
        <v>544</v>
      </c>
      <c r="G471" s="191"/>
      <c r="H471" s="191"/>
      <c r="I471" s="191"/>
      <c r="J471" s="191"/>
      <c r="K471" s="192"/>
      <c r="L471" s="421">
        <f>SUM(L466:L470)</f>
        <v>5875108</v>
      </c>
      <c r="M471" s="109"/>
      <c r="N471" s="186"/>
    </row>
    <row r="472" spans="2:14" ht="13.5" x14ac:dyDescent="0.25">
      <c r="B472" s="185"/>
      <c r="C472" s="168"/>
      <c r="D472" s="161"/>
      <c r="E472" s="138"/>
      <c r="F472" s="196"/>
      <c r="G472" s="191"/>
      <c r="H472" s="191"/>
      <c r="I472" s="191"/>
      <c r="J472" s="191"/>
      <c r="K472" s="192"/>
      <c r="L472" s="195"/>
      <c r="M472" s="109"/>
      <c r="N472" s="186"/>
    </row>
    <row r="473" spans="2:14" ht="13.5" x14ac:dyDescent="0.25">
      <c r="B473" s="185"/>
      <c r="C473" s="168"/>
      <c r="D473" s="161"/>
      <c r="E473" s="138"/>
      <c r="F473" s="45" t="s">
        <v>543</v>
      </c>
      <c r="G473" s="191"/>
      <c r="H473" s="191"/>
      <c r="I473" s="191"/>
      <c r="J473" s="191"/>
      <c r="K473" s="192"/>
      <c r="L473" s="421">
        <f>L464-L471</f>
        <v>-5875108</v>
      </c>
      <c r="M473" s="109"/>
      <c r="N473" s="186"/>
    </row>
    <row r="474" spans="2:14" ht="13.5" x14ac:dyDescent="0.25">
      <c r="B474" s="185"/>
      <c r="C474" s="168"/>
      <c r="D474" s="161"/>
      <c r="E474" s="138"/>
      <c r="F474" s="112"/>
      <c r="G474" s="191"/>
      <c r="H474" s="191"/>
      <c r="I474" s="191"/>
      <c r="J474" s="191"/>
      <c r="K474" s="192"/>
      <c r="L474" s="195"/>
      <c r="M474" s="109"/>
      <c r="N474" s="186"/>
    </row>
    <row r="475" spans="2:14" ht="13.5" x14ac:dyDescent="0.25">
      <c r="B475" s="185"/>
      <c r="C475" s="168"/>
      <c r="D475" s="161"/>
      <c r="E475" s="138"/>
      <c r="F475" s="45" t="s">
        <v>543</v>
      </c>
      <c r="G475" s="191"/>
      <c r="H475" s="191"/>
      <c r="I475" s="191"/>
      <c r="J475" s="191"/>
      <c r="K475" s="192"/>
      <c r="L475" s="193"/>
      <c r="M475" s="109"/>
      <c r="N475" s="186"/>
    </row>
    <row r="476" spans="2:14" ht="13.5" x14ac:dyDescent="0.25">
      <c r="B476" s="185"/>
      <c r="C476" s="168"/>
      <c r="D476" s="161"/>
      <c r="E476" s="138"/>
      <c r="F476" s="112"/>
      <c r="G476" s="191"/>
      <c r="H476" s="191"/>
      <c r="I476" s="191"/>
      <c r="J476" s="191"/>
      <c r="K476" s="192"/>
      <c r="L476" s="193"/>
      <c r="M476" s="109"/>
      <c r="N476" s="186"/>
    </row>
    <row r="477" spans="2:14" ht="13.5" x14ac:dyDescent="0.25">
      <c r="B477" s="185"/>
      <c r="C477" s="168"/>
      <c r="D477" s="161"/>
      <c r="E477" s="162"/>
      <c r="F477" s="109"/>
      <c r="G477" s="109"/>
      <c r="H477" s="109"/>
      <c r="I477" s="109"/>
      <c r="J477" s="109"/>
      <c r="K477" s="109"/>
      <c r="L477" s="109"/>
      <c r="M477" s="109"/>
      <c r="N477" s="186"/>
    </row>
    <row r="478" spans="2:14" ht="13.5" x14ac:dyDescent="0.25">
      <c r="B478" s="185"/>
      <c r="C478" s="168"/>
      <c r="D478" s="161"/>
      <c r="E478" s="162"/>
      <c r="F478" s="109"/>
      <c r="G478" s="109"/>
      <c r="H478" s="109"/>
      <c r="I478" s="109"/>
      <c r="J478" s="109"/>
      <c r="K478" s="109"/>
      <c r="L478" s="109"/>
      <c r="M478" s="109"/>
      <c r="N478" s="186"/>
    </row>
    <row r="479" spans="2:14" ht="13.5" x14ac:dyDescent="0.25">
      <c r="B479" s="185"/>
      <c r="C479" s="168"/>
      <c r="D479" s="161"/>
      <c r="E479" s="162"/>
      <c r="F479" s="109"/>
      <c r="G479" s="109"/>
      <c r="H479" s="109"/>
      <c r="I479" s="109"/>
      <c r="J479" s="109"/>
      <c r="K479" s="109"/>
      <c r="L479" s="109"/>
      <c r="M479" s="109"/>
      <c r="N479" s="186"/>
    </row>
    <row r="480" spans="2:14" ht="18" x14ac:dyDescent="0.25">
      <c r="B480" s="185"/>
      <c r="C480" s="168"/>
      <c r="D480" s="161"/>
      <c r="E480" s="162"/>
      <c r="F480" s="106" t="s">
        <v>525</v>
      </c>
      <c r="G480" s="109"/>
      <c r="H480" s="109"/>
      <c r="I480" s="109"/>
      <c r="J480" s="109"/>
      <c r="K480" s="109"/>
      <c r="L480" s="109"/>
      <c r="M480" s="109"/>
      <c r="N480" s="186"/>
    </row>
    <row r="481" spans="2:14" ht="13.5" x14ac:dyDescent="0.25">
      <c r="B481" s="185"/>
      <c r="C481" s="168"/>
      <c r="D481" s="161"/>
      <c r="E481" s="101"/>
      <c r="F481" s="109"/>
      <c r="G481" s="109"/>
      <c r="H481" s="109"/>
      <c r="I481" s="109"/>
      <c r="J481" s="109"/>
      <c r="K481" s="109"/>
      <c r="L481" s="109"/>
      <c r="M481" s="109"/>
      <c r="N481" s="186"/>
    </row>
    <row r="482" spans="2:14" ht="13.5" x14ac:dyDescent="0.25">
      <c r="B482" s="185"/>
      <c r="C482" s="168"/>
      <c r="D482" s="161"/>
      <c r="E482" s="115" t="s">
        <v>273</v>
      </c>
      <c r="F482" s="71" t="s">
        <v>521</v>
      </c>
      <c r="G482" s="72"/>
      <c r="H482" s="72"/>
      <c r="I482" s="72"/>
      <c r="J482" s="72"/>
      <c r="K482" s="113"/>
      <c r="L482" s="313">
        <f>Pasivet!G48</f>
        <v>-96756</v>
      </c>
      <c r="M482" s="109"/>
      <c r="N482" s="186"/>
    </row>
    <row r="483" spans="2:14" ht="13.5" x14ac:dyDescent="0.25">
      <c r="B483" s="185"/>
      <c r="C483" s="168"/>
      <c r="D483" s="161"/>
      <c r="E483" s="115" t="s">
        <v>273</v>
      </c>
      <c r="F483" s="71" t="s">
        <v>522</v>
      </c>
      <c r="G483" s="72"/>
      <c r="H483" s="72"/>
      <c r="I483" s="72"/>
      <c r="J483" s="72"/>
      <c r="K483" s="113"/>
      <c r="L483" s="296">
        <f>Pasivet!G49</f>
        <v>733476.95</v>
      </c>
      <c r="M483" s="109"/>
      <c r="N483" s="186"/>
    </row>
    <row r="484" spans="2:14" ht="13.5" x14ac:dyDescent="0.25">
      <c r="B484" s="185"/>
      <c r="C484" s="168"/>
      <c r="D484" s="161"/>
      <c r="E484" s="115" t="s">
        <v>273</v>
      </c>
      <c r="F484" s="197" t="s">
        <v>545</v>
      </c>
      <c r="G484" s="72"/>
      <c r="H484" s="72"/>
      <c r="I484" s="72"/>
      <c r="J484" s="72"/>
      <c r="K484" s="113"/>
      <c r="L484" s="114">
        <f>Pasivet!G41-Pasivet!H41</f>
        <v>0</v>
      </c>
      <c r="M484" s="109"/>
      <c r="N484" s="186"/>
    </row>
    <row r="485" spans="2:14" ht="13.5" x14ac:dyDescent="0.25">
      <c r="B485" s="185"/>
      <c r="C485" s="168"/>
      <c r="D485" s="161"/>
      <c r="E485" s="115" t="s">
        <v>273</v>
      </c>
      <c r="F485" s="197" t="s">
        <v>546</v>
      </c>
      <c r="G485" s="191"/>
      <c r="H485" s="191"/>
      <c r="I485" s="191"/>
      <c r="J485" s="191"/>
      <c r="K485" s="192"/>
      <c r="L485" s="193"/>
      <c r="M485" s="109"/>
      <c r="N485" s="186"/>
    </row>
    <row r="486" spans="2:14" ht="13.5" x14ac:dyDescent="0.25">
      <c r="B486" s="185"/>
      <c r="C486" s="168"/>
      <c r="D486" s="161"/>
      <c r="E486" s="162"/>
      <c r="F486" s="109"/>
      <c r="G486" s="109"/>
      <c r="H486" s="109"/>
      <c r="I486" s="109"/>
      <c r="J486" s="109"/>
      <c r="K486" s="109"/>
      <c r="L486" s="109"/>
      <c r="M486" s="109"/>
      <c r="N486" s="186"/>
    </row>
    <row r="487" spans="2:14" ht="13.5" x14ac:dyDescent="0.25">
      <c r="B487" s="185"/>
      <c r="C487" s="168"/>
      <c r="D487" s="161"/>
      <c r="E487" s="162"/>
      <c r="F487" s="109"/>
      <c r="G487" s="109"/>
      <c r="H487" s="109"/>
      <c r="I487" s="109"/>
      <c r="J487" s="109"/>
      <c r="K487" s="109"/>
      <c r="L487" s="109"/>
      <c r="M487" s="109"/>
      <c r="N487" s="186"/>
    </row>
    <row r="488" spans="2:14" ht="18" x14ac:dyDescent="0.25">
      <c r="B488" s="185"/>
      <c r="C488" s="168"/>
      <c r="D488" s="161"/>
      <c r="E488" s="169"/>
      <c r="F488" s="198" t="s">
        <v>524</v>
      </c>
      <c r="G488" s="109"/>
      <c r="H488" s="109"/>
      <c r="I488" s="109"/>
      <c r="J488" s="109"/>
      <c r="K488" s="109"/>
      <c r="L488" s="109"/>
      <c r="M488" s="109"/>
      <c r="N488" s="186"/>
    </row>
    <row r="489" spans="2:14" ht="13.5" x14ac:dyDescent="0.25">
      <c r="B489" s="185"/>
      <c r="C489" s="168"/>
      <c r="D489" s="161"/>
      <c r="E489" s="147" t="s">
        <v>261</v>
      </c>
      <c r="F489" s="107"/>
      <c r="G489" s="108"/>
      <c r="H489" s="108"/>
      <c r="I489" s="108"/>
      <c r="J489" s="108"/>
      <c r="K489" s="108"/>
      <c r="L489" s="108"/>
      <c r="M489" s="109"/>
      <c r="N489" s="186"/>
    </row>
    <row r="490" spans="2:14" ht="13.5" x14ac:dyDescent="0.25">
      <c r="B490" s="185"/>
      <c r="C490" s="168"/>
      <c r="D490" s="161"/>
      <c r="E490" s="147" t="s">
        <v>261</v>
      </c>
      <c r="F490" s="110"/>
      <c r="G490" s="110"/>
      <c r="H490" s="110"/>
      <c r="I490" s="110"/>
      <c r="J490" s="110"/>
      <c r="K490" s="110"/>
      <c r="L490" s="110"/>
      <c r="M490" s="109"/>
      <c r="N490" s="186"/>
    </row>
    <row r="491" spans="2:14" ht="13.5" x14ac:dyDescent="0.25">
      <c r="B491" s="185"/>
      <c r="C491" s="168"/>
      <c r="D491" s="161"/>
      <c r="E491" s="162"/>
      <c r="F491" s="109"/>
      <c r="G491" s="109"/>
      <c r="H491" s="109"/>
      <c r="I491" s="109"/>
      <c r="J491" s="109"/>
      <c r="K491" s="109"/>
      <c r="L491" s="109"/>
      <c r="M491" s="109"/>
      <c r="N491" s="186"/>
    </row>
    <row r="492" spans="2:14" ht="13.5" x14ac:dyDescent="0.25">
      <c r="B492" s="185"/>
      <c r="C492" s="168"/>
      <c r="D492" s="161"/>
      <c r="E492" s="162"/>
      <c r="F492" s="109"/>
      <c r="G492" s="109"/>
      <c r="H492" s="109"/>
      <c r="I492" s="109"/>
      <c r="J492" s="109"/>
      <c r="K492" s="109"/>
      <c r="L492" s="109"/>
      <c r="M492" s="109"/>
      <c r="N492" s="186"/>
    </row>
    <row r="493" spans="2:14" x14ac:dyDescent="0.2">
      <c r="B493" s="185"/>
      <c r="C493" s="168"/>
      <c r="D493" s="161"/>
      <c r="E493" s="162"/>
      <c r="F493" s="161"/>
      <c r="G493" s="161"/>
      <c r="H493" s="161"/>
      <c r="I493" s="161"/>
      <c r="J493" s="161"/>
      <c r="K493" s="161"/>
      <c r="L493" s="161"/>
      <c r="M493" s="161"/>
      <c r="N493" s="186"/>
    </row>
    <row r="494" spans="2:14" ht="18" x14ac:dyDescent="0.2">
      <c r="B494" s="91"/>
      <c r="C494" s="92"/>
      <c r="D494" s="636" t="s">
        <v>29</v>
      </c>
      <c r="E494" s="636"/>
      <c r="F494" s="198" t="s">
        <v>30</v>
      </c>
      <c r="G494" s="93"/>
      <c r="H494" s="93"/>
      <c r="I494" s="93"/>
      <c r="J494" s="93"/>
      <c r="K494" s="93"/>
      <c r="L494" s="93"/>
      <c r="M494" s="93"/>
      <c r="N494" s="99"/>
    </row>
    <row r="495" spans="2:14" x14ac:dyDescent="0.2">
      <c r="B495" s="91"/>
      <c r="C495" s="92"/>
      <c r="D495" s="93"/>
      <c r="E495" s="97"/>
      <c r="F495" s="93"/>
      <c r="G495" s="93"/>
      <c r="H495" s="93"/>
      <c r="I495" s="93"/>
      <c r="J495" s="93"/>
      <c r="K495" s="93"/>
      <c r="L495" s="93"/>
      <c r="M495" s="93"/>
      <c r="N495" s="99"/>
    </row>
    <row r="496" spans="2:14" x14ac:dyDescent="0.2">
      <c r="B496" s="91"/>
      <c r="C496" s="92"/>
      <c r="D496" s="93"/>
      <c r="E496" s="90"/>
      <c r="F496" s="93" t="s">
        <v>277</v>
      </c>
      <c r="G496" s="93"/>
      <c r="H496" s="93"/>
      <c r="I496" s="93"/>
      <c r="J496" s="93"/>
      <c r="K496" s="93"/>
      <c r="L496" s="93"/>
      <c r="M496" s="93"/>
      <c r="N496" s="99"/>
    </row>
    <row r="497" spans="2:14" x14ac:dyDescent="0.2">
      <c r="B497" s="91"/>
      <c r="C497" s="92"/>
      <c r="D497" s="93"/>
      <c r="E497" s="199" t="s">
        <v>278</v>
      </c>
      <c r="F497" s="93"/>
      <c r="G497" s="93"/>
      <c r="H497" s="93"/>
      <c r="I497" s="93"/>
      <c r="J497" s="93"/>
      <c r="K497" s="93"/>
      <c r="L497" s="93"/>
      <c r="M497" s="93"/>
      <c r="N497" s="99"/>
    </row>
    <row r="498" spans="2:14" x14ac:dyDescent="0.2">
      <c r="B498" s="91"/>
      <c r="C498" s="92"/>
      <c r="D498" s="93"/>
      <c r="E498" s="97"/>
      <c r="F498" s="93" t="s">
        <v>279</v>
      </c>
      <c r="G498" s="93"/>
      <c r="H498" s="93"/>
      <c r="I498" s="93"/>
      <c r="J498" s="93"/>
      <c r="K498" s="93"/>
      <c r="L498" s="93"/>
      <c r="M498" s="93"/>
      <c r="N498" s="99"/>
    </row>
    <row r="499" spans="2:14" x14ac:dyDescent="0.2">
      <c r="B499" s="91"/>
      <c r="C499" s="92"/>
      <c r="D499" s="93"/>
      <c r="E499" s="199" t="s">
        <v>280</v>
      </c>
      <c r="F499" s="93"/>
      <c r="G499" s="93"/>
      <c r="H499" s="93"/>
      <c r="I499" s="93"/>
      <c r="J499" s="93"/>
      <c r="K499" s="93"/>
      <c r="L499" s="93"/>
      <c r="M499" s="93"/>
      <c r="N499" s="99"/>
    </row>
    <row r="500" spans="2:14" x14ac:dyDescent="0.2">
      <c r="B500" s="91"/>
      <c r="C500" s="92"/>
      <c r="D500" s="93"/>
      <c r="E500" s="97"/>
      <c r="F500" s="93"/>
      <c r="G500" s="93"/>
      <c r="H500" s="93"/>
      <c r="I500" s="93"/>
      <c r="J500" s="93"/>
      <c r="K500" s="93"/>
      <c r="L500" s="93"/>
      <c r="M500" s="93"/>
      <c r="N500" s="99"/>
    </row>
    <row r="501" spans="2:14" ht="15" x14ac:dyDescent="0.2">
      <c r="B501" s="91"/>
      <c r="C501" s="637" t="s">
        <v>220</v>
      </c>
      <c r="D501" s="637"/>
      <c r="E501" s="637"/>
      <c r="F501" s="637"/>
      <c r="G501" s="637"/>
      <c r="H501" s="93"/>
      <c r="I501" s="128"/>
      <c r="J501" s="637" t="s">
        <v>13</v>
      </c>
      <c r="K501" s="637"/>
      <c r="L501" s="637"/>
      <c r="M501" s="637"/>
      <c r="N501" s="99"/>
    </row>
    <row r="502" spans="2:14" ht="15" x14ac:dyDescent="0.2">
      <c r="B502" s="91"/>
      <c r="C502" s="638" t="s">
        <v>629</v>
      </c>
      <c r="D502" s="638"/>
      <c r="E502" s="638"/>
      <c r="F502" s="638"/>
      <c r="G502" s="638"/>
      <c r="H502" s="93"/>
      <c r="I502" s="128"/>
      <c r="J502" s="638" t="s">
        <v>610</v>
      </c>
      <c r="K502" s="638"/>
      <c r="L502" s="638"/>
      <c r="M502" s="638"/>
      <c r="N502" s="99"/>
    </row>
    <row r="503" spans="2:14" x14ac:dyDescent="0.2">
      <c r="B503" s="200"/>
      <c r="C503" s="201"/>
      <c r="D503" s="202"/>
      <c r="E503" s="203"/>
      <c r="F503" s="202"/>
      <c r="G503" s="202"/>
      <c r="H503" s="202"/>
      <c r="I503" s="202"/>
      <c r="J503" s="202"/>
      <c r="K503" s="202"/>
      <c r="L503" s="202"/>
      <c r="M503" s="202"/>
      <c r="N503" s="204"/>
    </row>
    <row r="504" spans="2:14" x14ac:dyDescent="0.2">
      <c r="B504" s="75"/>
      <c r="C504" s="89"/>
      <c r="D504" s="75"/>
      <c r="E504" s="75"/>
      <c r="F504" s="75"/>
      <c r="G504" s="75"/>
      <c r="H504" s="75"/>
      <c r="I504" s="75"/>
      <c r="J504" s="75"/>
      <c r="K504" s="75"/>
      <c r="L504" s="76"/>
      <c r="M504" s="76"/>
      <c r="N504" s="75"/>
    </row>
    <row r="505" spans="2:14" x14ac:dyDescent="0.2">
      <c r="B505" s="82"/>
      <c r="C505" s="90"/>
      <c r="D505" s="82"/>
      <c r="E505" s="82"/>
      <c r="F505" s="82"/>
      <c r="G505" s="82"/>
      <c r="H505" s="82"/>
      <c r="I505" s="82"/>
      <c r="J505" s="82"/>
      <c r="K505" s="82"/>
      <c r="L505" s="83"/>
      <c r="M505" s="83"/>
      <c r="N505" s="82"/>
    </row>
  </sheetData>
  <mergeCells count="41">
    <mergeCell ref="I74:J74"/>
    <mergeCell ref="I73:J73"/>
    <mergeCell ref="B3:N3"/>
    <mergeCell ref="D64:E64"/>
    <mergeCell ref="E71:E72"/>
    <mergeCell ref="F71:G72"/>
    <mergeCell ref="H71:H72"/>
    <mergeCell ref="I71:J72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L81"/>
    <mergeCell ref="E84:E85"/>
    <mergeCell ref="F84:J85"/>
    <mergeCell ref="F86:J86"/>
    <mergeCell ref="F87:J87"/>
    <mergeCell ref="F88:J88"/>
    <mergeCell ref="F89:J89"/>
    <mergeCell ref="F90:L90"/>
    <mergeCell ref="E236:E237"/>
    <mergeCell ref="F236:F237"/>
    <mergeCell ref="G236:I236"/>
    <mergeCell ref="J236:L236"/>
    <mergeCell ref="F438:M438"/>
    <mergeCell ref="D494:E494"/>
    <mergeCell ref="C501:G501"/>
    <mergeCell ref="J501:M501"/>
    <mergeCell ref="C502:G502"/>
    <mergeCell ref="J502:M502"/>
    <mergeCell ref="F454:J454"/>
    <mergeCell ref="F462:J462"/>
    <mergeCell ref="F464:J464"/>
  </mergeCells>
  <printOptions horizontalCentered="1" verticalCentered="1"/>
  <pageMargins left="0.25" right="0" top="0" bottom="0" header="0.3" footer="0.3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</vt:lpstr>
      <vt:lpstr>Fluksi 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2020-01-28T13:15:21Z</cp:lastPrinted>
  <dcterms:created xsi:type="dcterms:W3CDTF">2002-02-16T18:16:52Z</dcterms:created>
  <dcterms:modified xsi:type="dcterms:W3CDTF">2020-06-28T10:40:14Z</dcterms:modified>
</cp:coreProperties>
</file>