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20" yWindow="-120" windowWidth="20730" windowHeight="11760" tabRatio="883" activeTab="1"/>
  </bookViews>
  <sheets>
    <sheet name="2.Pasqyra e Pozicioni Financiar" sheetId="26" r:id="rId1"/>
    <sheet name="1.Pasqyra e Perform. (natyra)" sheetId="27" r:id="rId2"/>
    <sheet name="5-CashFlow (indirekt)" sheetId="24" r:id="rId3"/>
    <sheet name="Pasqyra e Levizjeve ne Kapital" sheetId="25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'2.Pasqyra e Pozicioni Financiar'!$A$1:$D$78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'2.Pasqyra e Pozicioni Financiar'!#REF!,'2.Pasqyra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67" i="27"/>
  <c r="B67"/>
  <c r="D59"/>
  <c r="D69" s="1"/>
  <c r="B59"/>
  <c r="B69" s="1"/>
  <c r="D28"/>
  <c r="D30" s="1"/>
  <c r="D35" s="1"/>
  <c r="D50" s="1"/>
  <c r="B28"/>
  <c r="B30" s="1"/>
  <c r="B35" s="1"/>
  <c r="B50" s="1"/>
  <c r="B71" l="1"/>
  <c r="D71"/>
  <c r="D69" i="26" l="1"/>
  <c r="D71" s="1"/>
  <c r="B69"/>
  <c r="B71" s="1"/>
  <c r="D58"/>
  <c r="D73" s="1"/>
  <c r="B58"/>
  <c r="B73" s="1"/>
  <c r="D44"/>
  <c r="D46" s="1"/>
  <c r="D48" s="1"/>
  <c r="D75" s="1"/>
  <c r="B44"/>
  <c r="B46" s="1"/>
  <c r="B48" s="1"/>
  <c r="B75" s="1"/>
  <c r="D32"/>
  <c r="D34" s="1"/>
  <c r="D36" s="1"/>
  <c r="B32"/>
  <c r="B34" s="1"/>
  <c r="B36" s="1"/>
  <c r="D22"/>
  <c r="B22"/>
  <c r="D77" l="1"/>
  <c r="B77"/>
  <c r="K35" i="25" l="1"/>
  <c r="I35"/>
  <c r="H35"/>
  <c r="G35"/>
  <c r="F35"/>
  <c r="E35"/>
  <c r="D35"/>
  <c r="C35"/>
  <c r="B35"/>
  <c r="J35" s="1"/>
  <c r="L35" s="1"/>
  <c r="J34"/>
  <c r="L34" s="1"/>
  <c r="J33"/>
  <c r="L33" s="1"/>
  <c r="J32"/>
  <c r="L32" s="1"/>
  <c r="J31"/>
  <c r="L31" s="1"/>
  <c r="K30"/>
  <c r="I30"/>
  <c r="H30"/>
  <c r="G30"/>
  <c r="F30"/>
  <c r="E30"/>
  <c r="D30"/>
  <c r="C30"/>
  <c r="B30"/>
  <c r="J30" s="1"/>
  <c r="L30" s="1"/>
  <c r="J29"/>
  <c r="L29" s="1"/>
  <c r="J28"/>
  <c r="L28" s="1"/>
  <c r="J27"/>
  <c r="L27" s="1"/>
  <c r="J26"/>
  <c r="L26" s="1"/>
  <c r="J25"/>
  <c r="L25" s="1"/>
  <c r="K22"/>
  <c r="I22"/>
  <c r="H22"/>
  <c r="G22"/>
  <c r="F22"/>
  <c r="E22"/>
  <c r="D22"/>
  <c r="C22"/>
  <c r="B22"/>
  <c r="J22" s="1"/>
  <c r="L22" s="1"/>
  <c r="J21"/>
  <c r="L21" s="1"/>
  <c r="J20"/>
  <c r="L20" s="1"/>
  <c r="J19"/>
  <c r="L19" s="1"/>
  <c r="J18"/>
  <c r="L18" s="1"/>
  <c r="K17"/>
  <c r="I17"/>
  <c r="H17"/>
  <c r="G17"/>
  <c r="F17"/>
  <c r="E17"/>
  <c r="D17"/>
  <c r="C17"/>
  <c r="B17"/>
  <c r="J17" s="1"/>
  <c r="L17" s="1"/>
  <c r="J16"/>
  <c r="L16" s="1"/>
  <c r="J15"/>
  <c r="L15" s="1"/>
  <c r="J14"/>
  <c r="L14" s="1"/>
  <c r="J13"/>
  <c r="L13" s="1"/>
  <c r="K12"/>
  <c r="K24" s="1"/>
  <c r="K37" s="1"/>
  <c r="I12"/>
  <c r="I24" s="1"/>
  <c r="I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J11"/>
  <c r="L11" s="1"/>
  <c r="J10"/>
  <c r="L10" s="1"/>
  <c r="J24" l="1"/>
  <c r="L24" s="1"/>
  <c r="B37"/>
  <c r="J37" s="1"/>
  <c r="L37" s="1"/>
  <c r="J12"/>
  <c r="L12" s="1"/>
  <c r="C37" i="24" l="1"/>
  <c r="E80"/>
  <c r="E57" l="1"/>
  <c r="C41" l="1"/>
  <c r="C74" s="1"/>
  <c r="E72" l="1"/>
  <c r="C72"/>
  <c r="C57" l="1"/>
  <c r="C77" s="1"/>
  <c r="C80" s="1"/>
  <c r="E41" l="1"/>
  <c r="E74" s="1"/>
  <c r="E7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<sst xmlns="http://schemas.openxmlformats.org/spreadsheetml/2006/main" count="603" uniqueCount="386">
  <si>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</si>
  <si>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</si>
  <si>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</si>
  <si>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</si>
  <si>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</si>
  <si>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</si>
  <si>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</si>
  <si>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</si>
  <si>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</si>
  <si>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</si>
  <si>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</si>
  <si>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</si>
  <si>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</si>
  <si>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</si>
  <si>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</si>
  <si>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</si>
  <si>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</si>
  <si>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</si>
  <si>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</si>
  <si>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</si>
  <si>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</si>
  <si>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</si>
  <si>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</si>
  <si>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</si>
  <si>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</si>
  <si>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</si>
  <si>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</si>
  <si>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</si>
  <si>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</si>
  <si>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</si>
  <si>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</si>
  <si>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</si>
  <si>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</si>
  <si>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</si>
  <si>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</si>
  <si>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</si>
  <si>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</si>
  <si>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</si>
  <si>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</si>
  <si>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</si>
  <si>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</si>
  <si>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</si>
  <si>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</si>
  <si>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</si>
  <si>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</si>
  <si>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</si>
  <si>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</si>
  <si>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</si>
  <si>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</si>
  <si>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</si>
  <si>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</si>
  <si>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</si>
  <si>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</si>
  <si>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</si>
  <si>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</si>
  <si>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</si>
  <si>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</si>
  <si>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</si>
  <si>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</si>
  <si>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</si>
  <si>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</si>
  <si>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</si>
  <si>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</si>
  <si>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</si>
  <si>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</si>
  <si>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</si>
  <si>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</si>
  <si>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</si>
  <si>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</si>
  <si>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</si>
  <si>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</si>
  <si>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</si>
  <si>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</si>
  <si>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</si>
  <si>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</si>
  <si>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</si>
  <si>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</si>
  <si>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</si>
  <si>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</si>
  <si>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</si>
  <si>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</si>
  <si>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</si>
  <si>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</si>
  <si>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</si>
  <si>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</si>
  <si>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</si>
  <si>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</si>
  <si>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</si>
  <si>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</si>
  <si>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</si>
  <si>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</si>
  <si>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</si>
  <si>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</si>
  <si>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</si>
  <si>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</si>
  <si>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</si>
  <si>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</si>
  <si>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</si>
  <si>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</si>
  <si>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</si>
  <si>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</si>
  <si>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</si>
  <si>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</si>
  <si>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</si>
  <si>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</si>
  <si>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</si>
  <si>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</si>
  <si>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</si>
  <si>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</si>
  <si>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</si>
  <si>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</si>
  <si>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</si>
  <si>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</si>
  <si>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</si>
  <si>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</si>
  <si>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</si>
  <si>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</si>
  <si>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</si>
  <si>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</si>
  <si>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</si>
  <si>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</si>
  <si>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</si>
  <si>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</si>
  <si>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</si>
  <si>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</si>
  <si>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</si>
  <si>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</si>
  <si>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</si>
  <si>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</si>
  <si>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</si>
  <si>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</si>
  <si>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</si>
  <si>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</si>
  <si>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</si>
  <si>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</si>
  <si>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</si>
  <si>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</si>
  <si>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</si>
  <si>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</si>
  <si>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</si>
  <si>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</si>
  <si>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</si>
  <si>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</si>
  <si>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</si>
  <si>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</si>
  <si>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</si>
  <si>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</si>
  <si>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</si>
  <si>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</si>
  <si>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</si>
  <si>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</si>
  <si>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</si>
  <si>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</si>
  <si>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</si>
  <si>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</si>
  <si>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</si>
  <si>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</si>
  <si>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</si>
  <si>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</si>
  <si>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</si>
  <si>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</si>
  <si>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</si>
  <si>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</si>
  <si>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</si>
  <si>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</si>
  <si>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</si>
  <si>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</si>
  <si>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</si>
  <si>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</si>
  <si>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</si>
  <si>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</si>
  <si>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</si>
  <si>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</si>
  <si>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</si>
  <si>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</si>
  <si>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</si>
  <si>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</si>
  <si>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</si>
  <si>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</si>
  <si>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</si>
  <si>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</si>
  <si>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</si>
  <si>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</si>
  <si>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</si>
  <si>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</si>
  <si>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</si>
  <si>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</si>
  <si>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</si>
  <si>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</si>
  <si>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</si>
  <si>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</si>
  <si>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</si>
  <si>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</si>
  <si>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</si>
  <si>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</si>
  <si>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</si>
  <si>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</si>
  <si>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</si>
  <si>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</si>
  <si>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</si>
  <si>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</si>
  <si>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</si>
  <si>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</si>
  <si>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</si>
  <si>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</si>
  <si>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</si>
  <si>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</si>
  <si>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</si>
  <si>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</si>
  <si>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</si>
  <si>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</si>
  <si>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</si>
  <si>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</si>
  <si>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Pasqyrat financiare te vitit</t>
  </si>
  <si>
    <t>Mjete monetare dhe ekuivalente me to ne fund</t>
  </si>
  <si>
    <t>Efekti i luhatjeve te kurseve te kembimit te mjeteve monetare</t>
  </si>
  <si>
    <t>Mjete monetare dhe ekuivalente me to ne fillim</t>
  </si>
  <si>
    <t>Rritje/(renie) neto ne mjetet monetare dhe ekuivalente me to</t>
  </si>
  <si>
    <t>Mjete monetare neto nga/perdorur ne aktivitetin e financimit</t>
  </si>
  <si>
    <t>Fluksi i mjeteve monetare nga/perdorur ne aktivitetin e financimit</t>
  </si>
  <si>
    <t>Mjete monetare neto nga/perdorur ne aktivitetin e investimit</t>
  </si>
  <si>
    <t>Fluksi i mjeteve monetare nga/ perdorur ne aktivitetin e investimit</t>
  </si>
  <si>
    <t>Mjete monetare neto nga/ perdorur ne aktivitetin e shfrytezimit</t>
  </si>
  <si>
    <t>Ndryshim ne aktivet dhe detyrimet e shfrytezimit</t>
  </si>
  <si>
    <t>Fluksi i mjeteve monetare i perfshire ne aktivitete investuese</t>
  </si>
  <si>
    <t>Fitimi/(Humbja) e periudhes</t>
  </si>
  <si>
    <t>Fluksi mjeteve monetare nga/perdorur ne aktivitetin e shfrytezimit: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</si>
  <si>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</si>
  <si>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Tatim fitimi i paguar gjate periudhes</t>
  </si>
  <si>
    <t>Rregullime per te ardhura dhe shpenzime jo-monetare:</t>
  </si>
  <si>
    <t>Pershkruaj</t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</si>
  <si>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pershkruaj</t>
    </r>
  </si>
  <si>
    <t>Blerje të aktiveve afatgjata materiale dhe jomateriale</t>
  </si>
  <si>
    <t>Investime të tjera afatgjata</t>
  </si>
  <si>
    <t xml:space="preserve"> Amortizimi </t>
  </si>
  <si>
    <t>Rimarrje amortizimi nga grantet</t>
  </si>
  <si>
    <t>Kuota pjese per tu shperndare</t>
  </si>
  <si>
    <t>Nxjerrja jashtë përdorimit e AAM-ve neto</t>
  </si>
  <si>
    <t>Provizionim</t>
  </si>
  <si>
    <t>Diferenca perkthimi nga asetet</t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</si>
  <si>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Inventar</t>
    </r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</si>
  <si>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llogari të arkëtueshme dhe të tjera</t>
    </r>
  </si>
  <si>
    <r>
      <t>Renie/(Rritje) ne -</t>
    </r>
    <r>
      <rPr>
        <i/>
        <sz val="11"/>
        <color indexed="8"/>
        <rFont val="Times New Roman"/>
        <family val="1"/>
        <charset val="238"/>
      </rPr>
      <t xml:space="preserve"> llogari të pagueshme dhe të tjera</t>
    </r>
  </si>
  <si>
    <r>
      <t>Rritje/(Renie) ne -</t>
    </r>
    <r>
      <rPr>
        <i/>
        <sz val="11"/>
        <color indexed="8"/>
        <rFont val="Times New Roman"/>
        <family val="1"/>
        <charset val="238"/>
      </rPr>
      <t xml:space="preserve">  parapagime e shpenzime të shtyra</t>
    </r>
  </si>
  <si>
    <t>Shpenzime per interesa</t>
  </si>
  <si>
    <t>Interesa te paguara</t>
  </si>
  <si>
    <t>Ripagim/ te hyrat neto nga  huate afatgjata</t>
  </si>
  <si>
    <t>(Ripagim)/ të hyra nga hua afatshkurtër</t>
  </si>
  <si>
    <t>TOP CHANNEL</t>
  </si>
  <si>
    <t>K12007002U</t>
  </si>
  <si>
    <t>Lek</t>
  </si>
  <si>
    <t>-</t>
  </si>
  <si>
    <t>Top Channel</t>
  </si>
  <si>
    <t>Pasqyra e levizjeve ne kapitalin neto</t>
  </si>
  <si>
    <t>Kapitali i nenshkruar</t>
  </si>
  <si>
    <t>Primi i lidhur me kapitalin</t>
  </si>
  <si>
    <t>Rezerva rivleresimi</t>
  </si>
  <si>
    <t>Rezerva te tjera (ligjore)</t>
  </si>
  <si>
    <t>Rezerva te tjera (+diferenca perkthimi I monedhes )</t>
  </si>
  <si>
    <t>Diferenca nga perkthimi i monedhes ne veprimtari te huaja</t>
  </si>
  <si>
    <t>Fitimet/ (humbjet) e pashperndara</t>
  </si>
  <si>
    <t>Fitim/(humbja) e periudhes</t>
  </si>
  <si>
    <t>Totali</t>
  </si>
  <si>
    <t>Interesa jo-kontrollues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</si>
  <si>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</si>
  <si>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</si>
  <si>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</si>
  <si>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</si>
  <si>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</si>
  <si>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</si>
  <si>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</si>
  <si>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</si>
  <si>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</si>
  <si>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</si>
  <si>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t>Transferim I fitimit te vitit 2017</t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</si>
  <si>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</si>
  <si>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</si>
  <si>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</si>
  <si>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</si>
  <si>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</si>
  <si>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t>Pasqyra e Pozicionit Financiar</t>
  </si>
  <si>
    <t>Me ndarje ne afatshkurter dhe afatgjate</t>
  </si>
  <si>
    <t>AKTIVET</t>
  </si>
  <si>
    <t xml:space="preserve">Aktive afatgjate </t>
  </si>
  <si>
    <t>Aktive afatgjata materiale</t>
  </si>
  <si>
    <t>Aktive afatgjata materiale per investim</t>
  </si>
  <si>
    <t>Emri i mire</t>
  </si>
  <si>
    <t>Aktive te tjera afatgjata jo-materiale</t>
  </si>
  <si>
    <t>Investime ne pjesmarrje</t>
  </si>
  <si>
    <t>Investime ne bashkime ekonomike (joint-ventures)</t>
  </si>
  <si>
    <t>Aktivet tatimore te shtyra</t>
  </si>
  <si>
    <t>Kerkesa per qira financiare afatgjata</t>
  </si>
  <si>
    <t>Huadhenie afatgjata</t>
  </si>
  <si>
    <t>Aktivet biologjike</t>
  </si>
  <si>
    <t>Aktive te tjere financiare afatgjate</t>
  </si>
  <si>
    <t>Aktive te tjera (Llogari te aketueshem te tjera )</t>
  </si>
  <si>
    <t>Totali i aktiveve afatgjata</t>
  </si>
  <si>
    <t>Aktive afatshkurtra</t>
  </si>
  <si>
    <t>Inventare dhe aktive biologjike afatshkurter</t>
  </si>
  <si>
    <t>Llogari te arketueshme tregtare dhe llogari te tjera te arketueshme</t>
  </si>
  <si>
    <t>Kerkesa ne lidhje me kontratat e ndertimit</t>
  </si>
  <si>
    <t>Aktive te tjere financiare afatshkurter</t>
  </si>
  <si>
    <t>Tatim fitimi i parapaguar</t>
  </si>
  <si>
    <t>Mjete monetare dhe ekuivalente me to</t>
  </si>
  <si>
    <t>Aktive te tjera (Parapagime dhe shpenzime te shtyra)</t>
  </si>
  <si>
    <t>Aktive te klasifikuara si te mbajtura per shitje dhe te perfshira ne grupet e nxjerjes jashte perdorimit te klasifikuara si te mbajtura per shitje ne perputhje me SNRF5</t>
  </si>
  <si>
    <t>Totali i aktiveve afatshkurtra</t>
  </si>
  <si>
    <t>TOTALI I AKTIVEVE</t>
  </si>
  <si>
    <t>DETYRIMET DHE KAPITALI</t>
  </si>
  <si>
    <t>Kapitali dhe Rezervat</t>
  </si>
  <si>
    <t>Kapitali  i nenshkruar dhe primi i kapitalit</t>
  </si>
  <si>
    <t>Rezerva te tjera (ligjore,perkthimi,te tjera)</t>
  </si>
  <si>
    <t xml:space="preserve">Fitime/(humbje) </t>
  </si>
  <si>
    <t>Shuma te njohura direkt ne kapital ne lidhje me aktivet e mbajtur per shitje</t>
  </si>
  <si>
    <t>Totali i kapitalit qe i takon pronareve njesise ekonomike</t>
  </si>
  <si>
    <t xml:space="preserve">Totali i kapitalit </t>
  </si>
  <si>
    <t>Detyrime afatgjata</t>
  </si>
  <si>
    <t>Huamarrje</t>
  </si>
  <si>
    <t>Detyrime financiare te tjera</t>
  </si>
  <si>
    <t>Detyrime per perfitime pensionesh</t>
  </si>
  <si>
    <t>Detyrime tatimore te shtyra</t>
  </si>
  <si>
    <t>Provizione</t>
  </si>
  <si>
    <t>Te ardhura te shtyra</t>
  </si>
  <si>
    <t>Detyrime te tjera (afatgjate)</t>
  </si>
  <si>
    <t>Totali i detyrimeve afatgjata</t>
  </si>
  <si>
    <t>Detyrime afatshkurtra</t>
  </si>
  <si>
    <t>Llogari te pagueshme tregtare dhe llogari te tjera te pagueshme</t>
  </si>
  <si>
    <t>Detyrime ndaj klienteve per kontratat e ndertimit</t>
  </si>
  <si>
    <t>Detyrime per tatimin aktual</t>
  </si>
  <si>
    <t>Detyrime te tjera (Parapagime te arketuara)</t>
  </si>
  <si>
    <t>Detyrimet e perfshira ne grupet e nxjerjes jashte perdorimit te klasifikuara si te mbajtura per shitje ne perputhje me SNRF5</t>
  </si>
  <si>
    <t>Totali i detyrimeve afatshkurta</t>
  </si>
  <si>
    <t>Detyrime totale</t>
  </si>
  <si>
    <t>TOTALI I DETYRIMEVE DHE KAPITALIT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</si>
  <si>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</si>
  <si>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Aktivitetet e vazhdueshme</t>
  </si>
  <si>
    <t>Udhezime</t>
  </si>
  <si>
    <t>Te ardhurat nga aktiviteti i shfrytezimit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</si>
  <si>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</si>
  <si>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</si>
  <si>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</si>
  <si>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</si>
  <si>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</si>
  <si>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</si>
  <si>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</si>
  <si>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</si>
  <si>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investimet</t>
  </si>
  <si>
    <t>Te ardhura te tjera</t>
  </si>
  <si>
    <t>Ndryshimi ne inventarin e mallrave dhe prodhimit ne proces</t>
  </si>
  <si>
    <t>Lenda e pare dhe materiale te konsumueshme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</si>
  <si>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</si>
  <si>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</si>
  <si>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</si>
  <si>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</si>
  <si>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</si>
  <si>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</si>
  <si>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</si>
  <si>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</si>
  <si>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</si>
  <si>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</si>
  <si>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Fitimi/(Humbja) e periudhes nga aktiviteti i vazhdueshem</t>
  </si>
  <si>
    <t>Aktivitetet e nderprera</t>
  </si>
  <si>
    <t>Fitimi/(Humbja) e periudhes nga aktivitetet e nderprera</t>
  </si>
  <si>
    <t>Fitimi/(Humbja) e periudhes  (A)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</si>
  <si>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</si>
  <si>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</si>
  <si>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</si>
  <si>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</si>
  <si>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</si>
  <si>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</si>
  <si>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</si>
  <si>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</si>
  <si>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</si>
  <si>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</si>
  <si>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</si>
  <si>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Pjesa e te ardhurave gjitheperfshirese nga pjesmarrjet</t>
  </si>
  <si>
    <t>Tatim fitimi i vlerave qe nuk do te riklasifikohen me pas ne fitime/humbje</t>
  </si>
  <si>
    <t>Shuma</t>
  </si>
  <si>
    <t>Vlera qe mund te riklasifikohen me pas ne fitime/humbje</t>
  </si>
  <si>
    <t>Diferenca (+/-) nga perkthimi i monedhes ne veprimtari te huaja</t>
  </si>
  <si>
    <t>Diferenca (+/-) nga rivleresimi i aktiveve financiare te mbajtura per shitje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</si>
  <si>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</si>
  <si>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</si>
  <si>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</si>
  <si>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</si>
  <si>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Totali i te ardhurave gjitheperfshirese per :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</si>
</sst>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indexed="8"/>
      <name val="Times New Roman"/>
      <family val="1"/>
    </font>
    <font>
      <b/>
      <sz val="11"/>
      <color theme="1"/>
      <name val="Calibri"/>
      <family val="2"/>
      <charset val="238"/>
      <scheme val="minor"/>
    </font>
    <font>
      <b/>
      <i/>
      <sz val="11"/>
      <color indexed="8"/>
      <name val="Times New Roman"/>
      <family val="1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9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133" fillId="25" borderId="17" applyNumberFormat="0" applyAlignment="0" applyProtection="0"/>
    <xf numFmtId="0" fontId="56" fillId="26" borderId="1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98" fillId="25" borderId="17" applyNumberFormat="0" applyAlignment="0" applyProtection="0"/>
    <xf numFmtId="0" fontId="31" fillId="27" borderId="2" applyNumberFormat="0" applyAlignment="0" applyProtection="0"/>
    <xf numFmtId="0" fontId="134" fillId="31" borderId="18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63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0" borderId="0"/>
    <xf numFmtId="0" fontId="13" fillId="6" borderId="11" applyNumberFormat="0" applyFont="0" applyAlignment="0" applyProtection="0"/>
    <xf numFmtId="0" fontId="40" fillId="33" borderId="19" applyNumberFormat="0" applyFont="0" applyAlignment="0" applyProtection="0"/>
    <xf numFmtId="0" fontId="39" fillId="33" borderId="19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141" fillId="25" borderId="20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5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20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4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7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3" applyNumberFormat="0" applyFill="0" applyAlignment="0" applyProtection="0"/>
    <xf numFmtId="0" fontId="160" fillId="0" borderId="5" applyNumberFormat="0" applyFill="0" applyAlignment="0" applyProtection="0"/>
    <xf numFmtId="0" fontId="147" fillId="0" borderId="22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1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7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5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63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7" applyNumberFormat="1" applyFont="1" applyFill="1" applyBorder="1" applyAlignment="1" applyProtection="1"/>
    <xf numFmtId="167" fontId="151" fillId="0" borderId="0" xfId="5403" applyNumberFormat="1" applyFont="1" applyFill="1" applyBorder="1" applyAlignment="1" applyProtection="1"/>
    <xf numFmtId="3" fontId="151" fillId="0" borderId="0" xfId="3887" applyNumberFormat="1" applyFont="1" applyFill="1" applyBorder="1" applyAlignment="1" applyProtection="1"/>
    <xf numFmtId="0" fontId="153" fillId="0" borderId="0" xfId="3887" applyNumberFormat="1" applyFont="1" applyFill="1" applyBorder="1" applyAlignment="1" applyProtection="1"/>
    <xf numFmtId="167" fontId="151" fillId="0" borderId="0" xfId="3887" applyNumberFormat="1" applyFont="1" applyFill="1" applyBorder="1" applyAlignment="1" applyProtection="1"/>
    <xf numFmtId="0" fontId="150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7" applyNumberFormat="1" applyFont="1" applyFill="1" applyAlignment="1">
      <alignment vertical="center"/>
    </xf>
    <xf numFmtId="0" fontId="154" fillId="0" borderId="0" xfId="3887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1" applyNumberFormat="1" applyFont="1" applyFill="1" applyBorder="1" applyAlignment="1" applyProtection="1"/>
    <xf numFmtId="0" fontId="151" fillId="0" borderId="0" xfId="3887" applyFont="1" applyFill="1" applyAlignment="1">
      <alignment vertical="center"/>
    </xf>
    <xf numFmtId="0" fontId="150" fillId="0" borderId="0" xfId="3887" applyFont="1" applyFill="1" applyAlignment="1">
      <alignment horizontal="left" vertical="center"/>
    </xf>
    <xf numFmtId="0" fontId="166" fillId="0" borderId="0" xfId="3887" applyFont="1" applyFill="1" applyAlignment="1">
      <alignment vertical="center"/>
    </xf>
    <xf numFmtId="0" fontId="166" fillId="0" borderId="0" xfId="3887" applyFont="1" applyFill="1" applyAlignment="1">
      <alignment horizontal="center" vertical="center"/>
    </xf>
    <xf numFmtId="0" fontId="166" fillId="0" borderId="0" xfId="3887" applyNumberFormat="1" applyFont="1" applyFill="1" applyBorder="1" applyAlignment="1" applyProtection="1"/>
    <xf numFmtId="3" fontId="166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7" applyNumberFormat="1" applyFont="1" applyFill="1" applyBorder="1" applyAlignment="1" applyProtection="1"/>
    <xf numFmtId="167" fontId="153" fillId="0" borderId="0" xfId="5403" applyNumberFormat="1" applyFont="1" applyFill="1" applyBorder="1" applyAlignment="1" applyProtection="1"/>
    <xf numFmtId="167" fontId="153" fillId="34" borderId="0" xfId="5403" applyNumberFormat="1" applyFont="1" applyFill="1" applyBorder="1" applyAlignment="1" applyProtection="1"/>
    <xf numFmtId="167" fontId="151" fillId="34" borderId="0" xfId="5403" applyNumberFormat="1" applyFont="1" applyFill="1" applyBorder="1" applyAlignment="1" applyProtection="1"/>
    <xf numFmtId="167" fontId="173" fillId="34" borderId="0" xfId="5403" applyNumberFormat="1" applyFont="1" applyFill="1" applyBorder="1" applyAlignment="1" applyProtection="1"/>
    <xf numFmtId="167" fontId="173" fillId="0" borderId="0" xfId="5403" applyNumberFormat="1" applyFont="1" applyFill="1" applyBorder="1" applyAlignment="1" applyProtection="1"/>
    <xf numFmtId="167" fontId="166" fillId="34" borderId="0" xfId="5403" applyNumberFormat="1" applyFont="1" applyFill="1" applyBorder="1" applyAlignment="1" applyProtection="1"/>
    <xf numFmtId="182" fontId="151" fillId="0" borderId="0" xfId="3641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6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3506" applyNumberFormat="1" applyFont="1" applyFill="1" applyBorder="1" applyAlignment="1">
      <alignment vertical="center"/>
    </xf>
    <xf numFmtId="0" fontId="183" fillId="0" borderId="0" xfId="0" applyFont="1"/>
    <xf numFmtId="0" fontId="184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80" fillId="0" borderId="0" xfId="0" applyNumberFormat="1" applyFont="1" applyFill="1" applyBorder="1" applyAlignment="1" applyProtection="1">
      <alignment wrapText="1"/>
    </xf>
    <xf numFmtId="0" fontId="180" fillId="0" borderId="0" xfId="0" applyNumberFormat="1" applyFont="1" applyFill="1" applyBorder="1" applyAlignment="1" applyProtection="1">
      <alignment horizontal="left" wrapText="1" indent="2"/>
    </xf>
    <xf numFmtId="1" fontId="182" fillId="0" borderId="0" xfId="3506" applyNumberFormat="1" applyFont="1" applyFill="1" applyBorder="1" applyAlignment="1">
      <alignment vertical="center"/>
    </xf>
    <xf numFmtId="0" fontId="176" fillId="61" borderId="0" xfId="0" applyNumberFormat="1" applyFont="1" applyFill="1" applyBorder="1" applyAlignment="1" applyProtection="1">
      <alignment horizontal="left" wrapText="1"/>
    </xf>
    <xf numFmtId="0" fontId="180" fillId="0" borderId="0" xfId="0" applyNumberFormat="1" applyFont="1" applyFill="1" applyBorder="1" applyAlignment="1" applyProtection="1">
      <alignment horizontal="left" wrapText="1"/>
    </xf>
    <xf numFmtId="0" fontId="176" fillId="0" borderId="0" xfId="3275" applyFont="1" applyFill="1" applyAlignment="1">
      <alignment vertical="top" wrapText="1"/>
    </xf>
    <xf numFmtId="0" fontId="186" fillId="0" borderId="0" xfId="0" applyFont="1" applyBorder="1" applyAlignment="1">
      <alignment vertical="center"/>
    </xf>
    <xf numFmtId="167" fontId="175" fillId="0" borderId="0" xfId="215" applyNumberFormat="1" applyFont="1" applyFill="1" applyBorder="1" applyAlignment="1" applyProtection="1"/>
    <xf numFmtId="167" fontId="179" fillId="0" borderId="0" xfId="215" applyNumberFormat="1" applyFont="1"/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 applyFill="1"/>
    <xf numFmtId="167" fontId="182" fillId="0" borderId="0" xfId="215" applyNumberFormat="1" applyFont="1" applyFill="1" applyBorder="1" applyAlignment="1">
      <alignment vertical="center"/>
    </xf>
    <xf numFmtId="37" fontId="175" fillId="0" borderId="0" xfId="0" applyNumberFormat="1" applyFont="1" applyFill="1" applyBorder="1" applyAlignment="1" applyProtection="1"/>
    <xf numFmtId="167" fontId="178" fillId="0" borderId="0" xfId="215" applyNumberFormat="1" applyFont="1" applyFill="1" applyBorder="1" applyAlignment="1">
      <alignment horizontal="center" vertical="center"/>
    </xf>
    <xf numFmtId="43" fontId="182" fillId="0" borderId="0" xfId="215" applyFont="1" applyFill="1" applyBorder="1" applyAlignment="1">
      <alignment vertical="center"/>
    </xf>
    <xf numFmtId="167" fontId="187" fillId="0" borderId="0" xfId="215" applyNumberFormat="1" applyFont="1" applyFill="1"/>
    <xf numFmtId="38" fontId="187" fillId="0" borderId="0" xfId="0" applyNumberFormat="1" applyFont="1" applyBorder="1"/>
    <xf numFmtId="167" fontId="187" fillId="0" borderId="0" xfId="215" applyNumberFormat="1" applyFont="1"/>
    <xf numFmtId="37" fontId="187" fillId="0" borderId="0" xfId="0" applyNumberFormat="1" applyFont="1" applyBorder="1"/>
    <xf numFmtId="167" fontId="187" fillId="0" borderId="0" xfId="215" applyNumberFormat="1" applyFont="1" applyFill="1" applyBorder="1"/>
    <xf numFmtId="0" fontId="187" fillId="0" borderId="0" xfId="0" applyNumberFormat="1" applyFont="1" applyFill="1" applyBorder="1" applyAlignment="1" applyProtection="1"/>
    <xf numFmtId="167" fontId="187" fillId="0" borderId="0" xfId="215" applyNumberFormat="1" applyFont="1" applyFill="1" applyBorder="1" applyAlignment="1">
      <alignment horizontal="right"/>
    </xf>
    <xf numFmtId="167" fontId="187" fillId="0" borderId="0" xfId="215" applyNumberFormat="1" applyFont="1" applyFill="1" applyBorder="1" applyAlignment="1" applyProtection="1"/>
    <xf numFmtId="37" fontId="187" fillId="0" borderId="0" xfId="0" applyNumberFormat="1" applyFont="1" applyFill="1" applyBorder="1"/>
    <xf numFmtId="167" fontId="188" fillId="0" borderId="26" xfId="215" applyNumberFormat="1" applyFont="1" applyFill="1" applyBorder="1"/>
    <xf numFmtId="37" fontId="188" fillId="0" borderId="0" xfId="0" applyNumberFormat="1" applyFont="1" applyBorder="1"/>
    <xf numFmtId="167" fontId="188" fillId="0" borderId="26" xfId="215" applyNumberFormat="1" applyFont="1" applyBorder="1"/>
    <xf numFmtId="167" fontId="187" fillId="0" borderId="0" xfId="215" applyNumberFormat="1" applyFont="1" applyBorder="1"/>
    <xf numFmtId="167" fontId="187" fillId="0" borderId="0" xfId="215" applyNumberFormat="1" applyFont="1" applyFill="1" applyAlignment="1">
      <alignment horizontal="right"/>
    </xf>
    <xf numFmtId="37" fontId="188" fillId="0" borderId="0" xfId="0" applyNumberFormat="1" applyFont="1" applyFill="1" applyBorder="1"/>
    <xf numFmtId="167" fontId="188" fillId="0" borderId="15" xfId="215" applyNumberFormat="1" applyFont="1" applyFill="1" applyBorder="1"/>
    <xf numFmtId="167" fontId="188" fillId="0" borderId="15" xfId="215" applyNumberFormat="1" applyFont="1" applyBorder="1"/>
    <xf numFmtId="167" fontId="188" fillId="61" borderId="16" xfId="215" applyNumberFormat="1" applyFont="1" applyFill="1" applyBorder="1"/>
    <xf numFmtId="37" fontId="188" fillId="61" borderId="0" xfId="0" applyNumberFormat="1" applyFont="1" applyFill="1" applyBorder="1"/>
    <xf numFmtId="0" fontId="177" fillId="0" borderId="0" xfId="0" applyFont="1" applyBorder="1" applyAlignment="1">
      <alignment horizontal="left"/>
    </xf>
    <xf numFmtId="0" fontId="179" fillId="0" borderId="0" xfId="6595" applyFont="1"/>
    <xf numFmtId="37" fontId="179" fillId="0" borderId="0" xfId="6595" applyNumberFormat="1" applyFont="1"/>
    <xf numFmtId="0" fontId="184" fillId="0" borderId="0" xfId="6595" applyFont="1"/>
    <xf numFmtId="0" fontId="176" fillId="0" borderId="0" xfId="6595" applyNumberFormat="1" applyFont="1" applyFill="1" applyBorder="1" applyAlignment="1" applyProtection="1">
      <alignment horizontal="center" wrapText="1"/>
    </xf>
    <xf numFmtId="0" fontId="189" fillId="62" borderId="0" xfId="6595" applyNumberFormat="1" applyFont="1" applyFill="1" applyBorder="1" applyAlignment="1" applyProtection="1">
      <alignment horizontal="center" wrapText="1"/>
    </xf>
    <xf numFmtId="0" fontId="176" fillId="0" borderId="0" xfId="6595" applyNumberFormat="1" applyFont="1" applyFill="1" applyBorder="1" applyAlignment="1" applyProtection="1">
      <alignment wrapText="1"/>
    </xf>
    <xf numFmtId="0" fontId="176" fillId="0" borderId="0" xfId="6596" applyFont="1" applyFill="1" applyBorder="1"/>
    <xf numFmtId="0" fontId="179" fillId="0" borderId="0" xfId="6595" applyFont="1" applyBorder="1"/>
    <xf numFmtId="0" fontId="180" fillId="0" borderId="0" xfId="6595" applyNumberFormat="1" applyFont="1" applyFill="1" applyBorder="1" applyAlignment="1" applyProtection="1"/>
    <xf numFmtId="0" fontId="176" fillId="0" borderId="0" xfId="6595" applyNumberFormat="1" applyFont="1" applyFill="1" applyBorder="1" applyAlignment="1" applyProtection="1">
      <alignment horizontal="right" wrapText="1"/>
    </xf>
    <xf numFmtId="0" fontId="180" fillId="0" borderId="0" xfId="6596" applyFont="1" applyFill="1" applyBorder="1"/>
    <xf numFmtId="37" fontId="180" fillId="0" borderId="0" xfId="6597" applyNumberFormat="1" applyFont="1" applyBorder="1" applyAlignment="1">
      <alignment horizontal="right"/>
    </xf>
    <xf numFmtId="37" fontId="180" fillId="0" borderId="0" xfId="6597" applyNumberFormat="1" applyFont="1" applyFill="1" applyBorder="1" applyAlignment="1" applyProtection="1">
      <alignment horizontal="right" wrapText="1"/>
    </xf>
    <xf numFmtId="37" fontId="179" fillId="0" borderId="0" xfId="6595" applyNumberFormat="1" applyFont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center"/>
    </xf>
    <xf numFmtId="37" fontId="183" fillId="0" borderId="16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center"/>
    </xf>
    <xf numFmtId="37" fontId="180" fillId="0" borderId="0" xfId="6597" applyNumberFormat="1" applyFont="1" applyFill="1" applyBorder="1" applyAlignment="1">
      <alignment horizontal="right"/>
    </xf>
    <xf numFmtId="37" fontId="176" fillId="0" borderId="26" xfId="6597" applyNumberFormat="1" applyFont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top" wrapText="1"/>
    </xf>
    <xf numFmtId="37" fontId="179" fillId="0" borderId="0" xfId="6595" applyNumberFormat="1" applyFont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 wrapText="1"/>
    </xf>
    <xf numFmtId="37" fontId="179" fillId="34" borderId="0" xfId="6595" applyNumberFormat="1" applyFont="1" applyFill="1" applyAlignment="1">
      <alignment horizontal="right"/>
    </xf>
    <xf numFmtId="37" fontId="183" fillId="0" borderId="26" xfId="6595" applyNumberFormat="1" applyFont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/>
    </xf>
    <xf numFmtId="0" fontId="191" fillId="62" borderId="0" xfId="6595" applyNumberFormat="1" applyFont="1" applyFill="1" applyBorder="1" applyAlignment="1" applyProtection="1">
      <alignment vertical="top"/>
    </xf>
    <xf numFmtId="37" fontId="179" fillId="0" borderId="0" xfId="6595" applyNumberFormat="1" applyFont="1" applyFill="1" applyBorder="1" applyAlignment="1">
      <alignment horizontal="right"/>
    </xf>
    <xf numFmtId="37" fontId="183" fillId="61" borderId="16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/>
    <xf numFmtId="37" fontId="179" fillId="0" borderId="0" xfId="6595" applyNumberFormat="1" applyFont="1" applyBorder="1"/>
    <xf numFmtId="0" fontId="192" fillId="0" borderId="0" xfId="6595" applyFont="1"/>
    <xf numFmtId="37" fontId="192" fillId="0" borderId="0" xfId="6595" applyNumberFormat="1" applyFont="1" applyBorder="1"/>
    <xf numFmtId="37" fontId="192" fillId="0" borderId="0" xfId="6595" applyNumberFormat="1" applyFont="1"/>
    <xf numFmtId="0" fontId="175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0" fontId="181" fillId="0" borderId="0" xfId="6598" applyNumberFormat="1" applyFont="1" applyFill="1" applyBorder="1" applyAlignment="1" applyProtection="1">
      <alignment wrapText="1"/>
    </xf>
    <xf numFmtId="0" fontId="177" fillId="0" borderId="0" xfId="0" applyFont="1" applyBorder="1" applyAlignment="1"/>
    <xf numFmtId="0" fontId="176" fillId="0" borderId="0" xfId="6598" applyNumberFormat="1" applyFont="1" applyFill="1" applyBorder="1" applyAlignment="1" applyProtection="1"/>
    <xf numFmtId="3" fontId="193" fillId="0" borderId="0" xfId="0" applyNumberFormat="1" applyFont="1" applyBorder="1" applyAlignment="1">
      <alignment vertical="center"/>
    </xf>
    <xf numFmtId="0" fontId="176" fillId="0" borderId="0" xfId="6598" applyNumberFormat="1" applyFont="1" applyFill="1" applyBorder="1" applyAlignment="1" applyProtection="1">
      <alignment wrapText="1"/>
    </xf>
    <xf numFmtId="0" fontId="180" fillId="0" borderId="0" xfId="6598" applyNumberFormat="1" applyFont="1" applyFill="1" applyBorder="1" applyAlignment="1" applyProtection="1">
      <alignment wrapText="1"/>
    </xf>
    <xf numFmtId="37" fontId="179" fillId="61" borderId="0" xfId="0" applyNumberFormat="1" applyFont="1" applyFill="1"/>
    <xf numFmtId="37" fontId="179" fillId="0" borderId="0" xfId="0" applyNumberFormat="1" applyFont="1" applyBorder="1"/>
    <xf numFmtId="0" fontId="194" fillId="62" borderId="0" xfId="6598" applyNumberFormat="1" applyFont="1" applyFill="1" applyBorder="1" applyAlignment="1" applyProtection="1">
      <alignment wrapText="1"/>
    </xf>
    <xf numFmtId="37" fontId="178" fillId="0" borderId="26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79" fillId="0" borderId="0" xfId="0" applyNumberFormat="1" applyFont="1"/>
    <xf numFmtId="0" fontId="178" fillId="0" borderId="0" xfId="3275" applyFont="1" applyFill="1" applyBorder="1" applyAlignment="1">
      <alignment horizontal="left" vertical="center"/>
    </xf>
    <xf numFmtId="0" fontId="193" fillId="0" borderId="0" xfId="3275" applyFont="1" applyFill="1" applyBorder="1" applyAlignment="1">
      <alignment horizontal="left" vertical="center"/>
    </xf>
    <xf numFmtId="37" fontId="179" fillId="61" borderId="27" xfId="0" applyNumberFormat="1" applyFont="1" applyFill="1" applyBorder="1"/>
    <xf numFmtId="0" fontId="1" fillId="0" borderId="0" xfId="6598"/>
    <xf numFmtId="37" fontId="195" fillId="0" borderId="0" xfId="6598" applyNumberFormat="1" applyFont="1"/>
    <xf numFmtId="37" fontId="183" fillId="0" borderId="16" xfId="0" applyNumberFormat="1" applyFont="1" applyBorder="1"/>
    <xf numFmtId="37" fontId="187" fillId="61" borderId="0" xfId="0" applyNumberFormat="1" applyFont="1" applyFill="1"/>
    <xf numFmtId="37" fontId="195" fillId="0" borderId="26" xfId="6598" applyNumberFormat="1" applyFont="1" applyBorder="1"/>
    <xf numFmtId="37" fontId="178" fillId="0" borderId="15" xfId="0" applyNumberFormat="1" applyFont="1" applyBorder="1" applyAlignment="1">
      <alignment vertical="center"/>
    </xf>
    <xf numFmtId="37" fontId="176" fillId="0" borderId="26" xfId="6598" applyNumberFormat="1" applyFont="1" applyFill="1" applyBorder="1" applyAlignment="1" applyProtection="1">
      <alignment wrapText="1"/>
    </xf>
    <xf numFmtId="0" fontId="176" fillId="0" borderId="0" xfId="6598" applyNumberFormat="1" applyFont="1" applyFill="1" applyBorder="1" applyAlignment="1" applyProtection="1">
      <alignment vertical="top" wrapText="1"/>
    </xf>
    <xf numFmtId="37" fontId="178" fillId="0" borderId="16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88" fillId="0" borderId="0" xfId="3506" applyNumberFormat="1" applyFont="1" applyFill="1" applyBorder="1" applyAlignment="1">
      <alignment vertical="center"/>
    </xf>
    <xf numFmtId="0" fontId="187" fillId="0" borderId="0" xfId="3506" applyNumberFormat="1" applyFont="1" applyFill="1" applyBorder="1" applyAlignment="1">
      <alignment horizontal="center" vertical="center"/>
    </xf>
    <xf numFmtId="0" fontId="187" fillId="0" borderId="0" xfId="3506" applyNumberFormat="1" applyFont="1" applyFill="1" applyBorder="1" applyAlignment="1">
      <alignment vertical="center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96" fillId="0" borderId="0" xfId="6598" applyNumberFormat="1" applyFont="1" applyFill="1" applyBorder="1" applyAlignment="1" applyProtection="1">
      <alignment wrapText="1"/>
    </xf>
    <xf numFmtId="0" fontId="179" fillId="0" borderId="0" xfId="0" applyFont="1"/>
    <xf numFmtId="0" fontId="179" fillId="0" borderId="0" xfId="0" applyFont="1" applyFill="1"/>
    <xf numFmtId="0" fontId="196" fillId="0" borderId="0" xfId="0" applyNumberFormat="1" applyFont="1" applyFill="1" applyBorder="1" applyAlignment="1" applyProtection="1"/>
    <xf numFmtId="37" fontId="175" fillId="0" borderId="0" xfId="215" applyNumberFormat="1" applyFont="1" applyFill="1" applyBorder="1" applyAlignment="1" applyProtection="1">
      <alignment horizontal="right" wrapText="1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1" fillId="34" borderId="0" xfId="0" applyNumberFormat="1" applyFont="1" applyFill="1" applyBorder="1" applyAlignment="1" applyProtection="1"/>
    <xf numFmtId="0" fontId="180" fillId="62" borderId="0" xfId="6598" applyNumberFormat="1" applyFont="1" applyFill="1" applyBorder="1" applyAlignment="1" applyProtection="1">
      <alignment wrapText="1"/>
    </xf>
    <xf numFmtId="37" fontId="176" fillId="0" borderId="26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37" fontId="176" fillId="0" borderId="16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Fill="1" applyBorder="1" applyAlignment="1">
      <alignment horizontal="right"/>
    </xf>
    <xf numFmtId="0" fontId="197" fillId="0" borderId="0" xfId="6598" applyFont="1" applyBorder="1" applyAlignment="1">
      <alignment horizontal="left" vertical="center"/>
    </xf>
    <xf numFmtId="0" fontId="180" fillId="0" borderId="0" xfId="6598" applyNumberFormat="1" applyFont="1" applyFill="1" applyBorder="1" applyAlignment="1" applyProtection="1">
      <alignment horizontal="left" wrapText="1" indent="2"/>
    </xf>
    <xf numFmtId="37" fontId="176" fillId="0" borderId="26" xfId="0" applyNumberFormat="1" applyFont="1" applyFill="1" applyBorder="1" applyAlignment="1" applyProtection="1">
      <alignment horizontal="right"/>
    </xf>
    <xf numFmtId="37" fontId="176" fillId="0" borderId="16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43" fontId="175" fillId="0" borderId="0" xfId="215" applyFont="1" applyFill="1" applyBorder="1" applyAlignment="1" applyProtection="1">
      <alignment horizontal="center"/>
    </xf>
    <xf numFmtId="43" fontId="198" fillId="0" borderId="0" xfId="215" applyFont="1" applyFill="1" applyBorder="1" applyAlignment="1" applyProtection="1">
      <alignment horizont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2" xfId="6589"/>
    <cellStyle name="Normal 22 2" xfId="6594"/>
    <cellStyle name="Normal 23" xfId="6593"/>
    <cellStyle name="Normal 23 2" xfId="6598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Global IFRS YE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Low/Content.IE5/KFH5DUOG/1-Pasqyra%20e%20pozicionit%20financiar%20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.Pasqyra e Pozicioni Financiar"/>
      <sheetName val="Shpenzime te pazbritshme 14  "/>
    </sheetNames>
    <sheetDataSet>
      <sheetData sheetId="0">
        <row r="30">
          <cell r="B30">
            <v>114738415</v>
          </cell>
          <cell r="D30">
            <v>10875265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90"/>
  <sheetViews>
    <sheetView showGridLines="0" topLeftCell="A37" workbookViewId="0">
      <selection activeCell="B43" sqref="B43"/>
    </sheetView>
  </sheetViews>
  <sheetFormatPr defaultRowHeight="15"/>
  <cols>
    <col min="1" max="1" width="83.42578125" style="35" customWidth="1"/>
    <col min="2" max="2" width="15.7109375" style="111" customWidth="1"/>
    <col min="3" max="3" width="2.28515625" style="111" customWidth="1"/>
    <col min="4" max="4" width="15.7109375" style="111" customWidth="1"/>
    <col min="5" max="5" width="2.42578125" style="111" customWidth="1"/>
    <col min="6" max="16384" width="9.140625" style="35"/>
  </cols>
  <sheetData>
    <row r="1" spans="1:5">
      <c r="A1" s="40" t="s">
        <v>213</v>
      </c>
    </row>
    <row r="2" spans="1:5">
      <c r="A2" s="41" t="s">
        <v>248</v>
      </c>
    </row>
    <row r="3" spans="1:5">
      <c r="A3" s="41" t="s">
        <v>249</v>
      </c>
    </row>
    <row r="4" spans="1:5">
      <c r="A4" s="41"/>
    </row>
    <row r="5" spans="1:5">
      <c r="A5" s="112" t="s">
        <v>280</v>
      </c>
    </row>
    <row r="6" spans="1:5">
      <c r="A6" s="113" t="s">
        <v>281</v>
      </c>
      <c r="B6" s="36" t="s">
        <v>210</v>
      </c>
      <c r="C6" s="36"/>
      <c r="D6" s="36" t="s">
        <v>210</v>
      </c>
    </row>
    <row r="7" spans="1:5">
      <c r="A7" s="114"/>
      <c r="B7" s="36" t="s">
        <v>211</v>
      </c>
      <c r="C7" s="36"/>
      <c r="D7" s="36" t="s">
        <v>212</v>
      </c>
      <c r="E7" s="35"/>
    </row>
    <row r="8" spans="1:5">
      <c r="A8" s="115" t="s">
        <v>282</v>
      </c>
      <c r="B8" s="116"/>
      <c r="C8" s="116"/>
      <c r="D8" s="116"/>
      <c r="E8" s="35"/>
    </row>
    <row r="9" spans="1:5">
      <c r="A9" s="117" t="s">
        <v>283</v>
      </c>
      <c r="B9" s="116"/>
      <c r="C9" s="116"/>
      <c r="D9" s="116"/>
      <c r="E9" s="35"/>
    </row>
    <row r="10" spans="1:5">
      <c r="A10" s="118" t="s">
        <v>284</v>
      </c>
      <c r="B10" s="119">
        <v>1775108884</v>
      </c>
      <c r="C10" s="120"/>
      <c r="D10" s="119">
        <v>1880156369</v>
      </c>
      <c r="E10" s="35"/>
    </row>
    <row r="11" spans="1:5">
      <c r="A11" s="118" t="s">
        <v>285</v>
      </c>
      <c r="B11" s="119"/>
      <c r="C11" s="120"/>
      <c r="D11" s="119"/>
      <c r="E11" s="35"/>
    </row>
    <row r="12" spans="1:5">
      <c r="A12" s="118" t="s">
        <v>286</v>
      </c>
      <c r="B12" s="119"/>
      <c r="C12" s="120"/>
      <c r="D12" s="119"/>
      <c r="E12" s="35"/>
    </row>
    <row r="13" spans="1:5" ht="16.5" customHeight="1">
      <c r="A13" s="118" t="s">
        <v>287</v>
      </c>
      <c r="B13" s="119">
        <v>606695</v>
      </c>
      <c r="C13" s="120"/>
      <c r="D13" s="119">
        <v>816606</v>
      </c>
      <c r="E13" s="35"/>
    </row>
    <row r="14" spans="1:5" ht="16.5" customHeight="1">
      <c r="A14" s="118" t="s">
        <v>288</v>
      </c>
      <c r="B14" s="119"/>
      <c r="C14" s="120"/>
      <c r="D14" s="119"/>
      <c r="E14" s="35"/>
    </row>
    <row r="15" spans="1:5">
      <c r="A15" s="118" t="s">
        <v>289</v>
      </c>
      <c r="B15" s="119"/>
      <c r="C15" s="120"/>
      <c r="D15" s="119"/>
      <c r="E15" s="35"/>
    </row>
    <row r="16" spans="1:5">
      <c r="A16" s="118" t="s">
        <v>290</v>
      </c>
      <c r="B16" s="119"/>
      <c r="C16" s="120"/>
      <c r="D16" s="119"/>
      <c r="E16" s="35"/>
    </row>
    <row r="17" spans="1:5">
      <c r="A17" s="118" t="s">
        <v>291</v>
      </c>
      <c r="B17" s="119"/>
      <c r="C17" s="120"/>
      <c r="D17" s="119"/>
      <c r="E17" s="35"/>
    </row>
    <row r="18" spans="1:5">
      <c r="A18" s="118" t="s">
        <v>292</v>
      </c>
      <c r="B18" s="119"/>
      <c r="C18" s="120"/>
      <c r="D18" s="119"/>
      <c r="E18" s="35"/>
    </row>
    <row r="19" spans="1:5" ht="16.5" customHeight="1">
      <c r="A19" s="118" t="s">
        <v>293</v>
      </c>
      <c r="B19" s="119"/>
      <c r="C19" s="120"/>
      <c r="D19" s="119"/>
      <c r="E19" s="35"/>
    </row>
    <row r="20" spans="1:5" ht="16.5" customHeight="1">
      <c r="A20" s="118" t="s">
        <v>294</v>
      </c>
      <c r="B20" s="119"/>
      <c r="C20" s="120"/>
      <c r="D20" s="119"/>
      <c r="E20" s="35"/>
    </row>
    <row r="21" spans="1:5">
      <c r="A21" s="121" t="s">
        <v>295</v>
      </c>
      <c r="B21" s="119">
        <v>3994799</v>
      </c>
      <c r="C21" s="120"/>
      <c r="D21" s="119">
        <v>4042154</v>
      </c>
      <c r="E21" s="35"/>
    </row>
    <row r="22" spans="1:5">
      <c r="A22" s="117" t="s">
        <v>296</v>
      </c>
      <c r="B22" s="122">
        <f>SUM(B10:B21)</f>
        <v>1779710378</v>
      </c>
      <c r="C22" s="123"/>
      <c r="D22" s="122">
        <f>SUM(D10:D21)</f>
        <v>1885015129</v>
      </c>
      <c r="E22" s="35"/>
    </row>
    <row r="23" spans="1:5">
      <c r="A23" s="115"/>
      <c r="B23" s="124"/>
      <c r="C23" s="120"/>
      <c r="D23" s="124"/>
      <c r="E23" s="35"/>
    </row>
    <row r="24" spans="1:5">
      <c r="A24" s="125" t="s">
        <v>297</v>
      </c>
      <c r="B24" s="124"/>
      <c r="C24" s="120"/>
      <c r="D24" s="124"/>
      <c r="E24" s="35"/>
    </row>
    <row r="25" spans="1:5">
      <c r="A25" s="118" t="s">
        <v>298</v>
      </c>
      <c r="B25" s="119">
        <v>1156202</v>
      </c>
      <c r="C25" s="120"/>
      <c r="D25" s="119">
        <v>3926607</v>
      </c>
      <c r="E25" s="35"/>
    </row>
    <row r="26" spans="1:5">
      <c r="A26" s="118" t="s">
        <v>299</v>
      </c>
      <c r="B26" s="119">
        <v>854357120</v>
      </c>
      <c r="C26" s="120"/>
      <c r="D26" s="119">
        <v>736672640</v>
      </c>
      <c r="E26" s="35"/>
    </row>
    <row r="27" spans="1:5">
      <c r="A27" s="126" t="s">
        <v>300</v>
      </c>
      <c r="B27" s="119"/>
      <c r="C27" s="120"/>
      <c r="D27" s="119"/>
      <c r="E27" s="35"/>
    </row>
    <row r="28" spans="1:5">
      <c r="A28" s="118" t="s">
        <v>301</v>
      </c>
      <c r="B28" s="119"/>
      <c r="C28" s="120"/>
      <c r="D28" s="119"/>
      <c r="E28" s="35"/>
    </row>
    <row r="29" spans="1:5">
      <c r="A29" s="118" t="s">
        <v>302</v>
      </c>
      <c r="B29" s="119"/>
      <c r="C29" s="120"/>
      <c r="D29" s="119"/>
      <c r="E29" s="35"/>
    </row>
    <row r="30" spans="1:5">
      <c r="A30" s="118" t="s">
        <v>303</v>
      </c>
      <c r="B30" s="119">
        <v>114738415</v>
      </c>
      <c r="C30" s="120"/>
      <c r="D30" s="119">
        <v>10875265</v>
      </c>
      <c r="E30" s="35"/>
    </row>
    <row r="31" spans="1:5">
      <c r="A31" s="121" t="s">
        <v>304</v>
      </c>
      <c r="B31" s="127">
        <v>80220071</v>
      </c>
      <c r="C31" s="120"/>
      <c r="D31" s="127">
        <v>53544273</v>
      </c>
      <c r="E31" s="35"/>
    </row>
    <row r="32" spans="1:5">
      <c r="A32" s="128"/>
      <c r="B32" s="129">
        <f>SUM(B25:B31)</f>
        <v>1050471808</v>
      </c>
      <c r="C32" s="128"/>
      <c r="D32" s="129">
        <f>SUM(D25:D31)</f>
        <v>805018785</v>
      </c>
      <c r="E32" s="35"/>
    </row>
    <row r="33" spans="1:5" ht="30">
      <c r="A33" s="118" t="s">
        <v>305</v>
      </c>
      <c r="B33" s="119"/>
      <c r="C33" s="120"/>
      <c r="D33" s="119"/>
      <c r="E33" s="35"/>
    </row>
    <row r="34" spans="1:5">
      <c r="A34" s="117" t="s">
        <v>306</v>
      </c>
      <c r="B34" s="122">
        <f>SUM(B32:B33)</f>
        <v>1050471808</v>
      </c>
      <c r="C34" s="123"/>
      <c r="D34" s="122">
        <f>SUM(D32:D33)</f>
        <v>805018785</v>
      </c>
      <c r="E34" s="35"/>
    </row>
    <row r="35" spans="1:5">
      <c r="A35" s="37"/>
      <c r="B35" s="124"/>
      <c r="C35" s="120"/>
      <c r="D35" s="124"/>
      <c r="E35" s="35"/>
    </row>
    <row r="36" spans="1:5" ht="15.75" thickBot="1">
      <c r="A36" s="117" t="s">
        <v>307</v>
      </c>
      <c r="B36" s="130">
        <f>B34+B22</f>
        <v>2830182186</v>
      </c>
      <c r="C36" s="120"/>
      <c r="D36" s="130">
        <f>D34+D22</f>
        <v>2690033914</v>
      </c>
      <c r="E36" s="35"/>
    </row>
    <row r="37" spans="1:5" ht="15.75" thickTop="1">
      <c r="A37" s="42"/>
      <c r="B37" s="42"/>
      <c r="C37" s="42"/>
      <c r="D37" s="42"/>
      <c r="E37" s="35"/>
    </row>
    <row r="38" spans="1:5">
      <c r="A38" s="115" t="s">
        <v>308</v>
      </c>
      <c r="B38" s="35"/>
      <c r="C38" s="35"/>
      <c r="D38" s="35"/>
      <c r="E38" s="35"/>
    </row>
    <row r="39" spans="1:5">
      <c r="A39" s="115"/>
      <c r="B39" s="35"/>
      <c r="C39" s="35"/>
      <c r="D39" s="35"/>
      <c r="E39" s="35"/>
    </row>
    <row r="40" spans="1:5">
      <c r="A40" s="117" t="s">
        <v>309</v>
      </c>
      <c r="B40" s="124"/>
      <c r="C40" s="120"/>
      <c r="D40" s="124"/>
      <c r="E40" s="35"/>
    </row>
    <row r="41" spans="1:5">
      <c r="A41" s="118" t="s">
        <v>310</v>
      </c>
      <c r="B41" s="119">
        <v>525400000</v>
      </c>
      <c r="C41" s="120"/>
      <c r="D41" s="119">
        <v>525400000</v>
      </c>
      <c r="E41" s="35"/>
    </row>
    <row r="42" spans="1:5">
      <c r="A42" s="121" t="s">
        <v>311</v>
      </c>
      <c r="B42" s="119">
        <v>351099016</v>
      </c>
      <c r="C42" s="120"/>
      <c r="D42" s="119">
        <v>347272581</v>
      </c>
      <c r="E42" s="35"/>
    </row>
    <row r="43" spans="1:5">
      <c r="A43" s="118" t="s">
        <v>312</v>
      </c>
      <c r="B43" s="131">
        <v>180728933</v>
      </c>
      <c r="C43" s="61"/>
      <c r="D43" s="131">
        <v>3795427</v>
      </c>
      <c r="E43" s="35"/>
    </row>
    <row r="44" spans="1:5">
      <c r="B44" s="132">
        <f>SUM(B41:B43)</f>
        <v>1057227949</v>
      </c>
      <c r="C44" s="128"/>
      <c r="D44" s="132">
        <f>SUM(D41:D43)</f>
        <v>876468008</v>
      </c>
      <c r="E44" s="35"/>
    </row>
    <row r="45" spans="1:5">
      <c r="A45" s="118" t="s">
        <v>313</v>
      </c>
      <c r="B45" s="119"/>
      <c r="C45" s="120"/>
      <c r="D45" s="119"/>
      <c r="E45" s="35"/>
    </row>
    <row r="46" spans="1:5">
      <c r="A46" s="37" t="s">
        <v>314</v>
      </c>
      <c r="B46" s="132">
        <f>SUM(B44:B45)</f>
        <v>1057227949</v>
      </c>
      <c r="C46" s="128"/>
      <c r="D46" s="132">
        <f>SUM(D44:D45)</f>
        <v>876468008</v>
      </c>
      <c r="E46" s="35"/>
    </row>
    <row r="47" spans="1:5">
      <c r="A47" s="43" t="s">
        <v>263</v>
      </c>
      <c r="B47" s="119"/>
      <c r="C47" s="120"/>
      <c r="D47" s="119"/>
      <c r="E47" s="35"/>
    </row>
    <row r="48" spans="1:5">
      <c r="A48" s="37" t="s">
        <v>315</v>
      </c>
      <c r="B48" s="133">
        <f>SUM(B46:B47)</f>
        <v>1057227949</v>
      </c>
      <c r="C48" s="123"/>
      <c r="D48" s="133">
        <f>SUM(D46:D47)</f>
        <v>876468008</v>
      </c>
      <c r="E48" s="35"/>
    </row>
    <row r="49" spans="1:5">
      <c r="A49" s="115"/>
      <c r="B49" s="35"/>
      <c r="C49" s="35"/>
      <c r="D49" s="35"/>
      <c r="E49" s="35"/>
    </row>
    <row r="50" spans="1:5">
      <c r="A50" s="117" t="s">
        <v>316</v>
      </c>
      <c r="B50" s="124"/>
      <c r="C50" s="120"/>
      <c r="D50" s="124"/>
      <c r="E50" s="35"/>
    </row>
    <row r="51" spans="1:5">
      <c r="A51" s="118" t="s">
        <v>317</v>
      </c>
      <c r="B51" s="119">
        <v>33925890</v>
      </c>
      <c r="C51" s="120"/>
      <c r="D51" s="119">
        <v>181911641</v>
      </c>
      <c r="E51" s="35"/>
    </row>
    <row r="52" spans="1:5">
      <c r="A52" s="118" t="s">
        <v>318</v>
      </c>
      <c r="B52" s="119"/>
      <c r="C52" s="120"/>
      <c r="D52" s="119"/>
      <c r="E52" s="35"/>
    </row>
    <row r="53" spans="1:5">
      <c r="A53" s="118" t="s">
        <v>319</v>
      </c>
      <c r="B53" s="119"/>
      <c r="C53" s="120"/>
      <c r="D53" s="119"/>
      <c r="E53" s="35"/>
    </row>
    <row r="54" spans="1:5">
      <c r="A54" s="118" t="s">
        <v>320</v>
      </c>
      <c r="B54" s="119"/>
      <c r="C54" s="120"/>
      <c r="D54" s="119"/>
      <c r="E54" s="35"/>
    </row>
    <row r="55" spans="1:5">
      <c r="A55" s="118" t="s">
        <v>321</v>
      </c>
      <c r="B55" s="119"/>
      <c r="C55" s="120"/>
      <c r="D55" s="119"/>
      <c r="E55" s="35"/>
    </row>
    <row r="56" spans="1:5">
      <c r="A56" s="118" t="s">
        <v>322</v>
      </c>
      <c r="B56" s="119">
        <v>5790349</v>
      </c>
      <c r="C56" s="120"/>
      <c r="D56" s="119">
        <v>6078220</v>
      </c>
      <c r="E56" s="35"/>
    </row>
    <row r="57" spans="1:5">
      <c r="A57" s="121" t="s">
        <v>323</v>
      </c>
      <c r="B57" s="119">
        <v>77405665</v>
      </c>
      <c r="C57" s="120"/>
      <c r="D57" s="119">
        <v>85297970</v>
      </c>
      <c r="E57" s="35"/>
    </row>
    <row r="58" spans="1:5">
      <c r="A58" s="117" t="s">
        <v>324</v>
      </c>
      <c r="B58" s="122">
        <f>SUM(B51:B57)</f>
        <v>117121904</v>
      </c>
      <c r="C58" s="123"/>
      <c r="D58" s="122">
        <f>SUM(D51:D57)</f>
        <v>273287831</v>
      </c>
      <c r="E58" s="35"/>
    </row>
    <row r="59" spans="1:5">
      <c r="A59" s="115"/>
      <c r="B59" s="35"/>
      <c r="C59" s="35"/>
      <c r="D59" s="35"/>
      <c r="E59" s="35"/>
    </row>
    <row r="60" spans="1:5">
      <c r="A60" s="117" t="s">
        <v>325</v>
      </c>
      <c r="B60" s="35"/>
      <c r="C60" s="35"/>
      <c r="D60" s="35"/>
      <c r="E60" s="35"/>
    </row>
    <row r="61" spans="1:5">
      <c r="A61" s="118" t="s">
        <v>326</v>
      </c>
      <c r="B61" s="119">
        <v>1212456328</v>
      </c>
      <c r="C61" s="120"/>
      <c r="D61" s="119">
        <v>1016909398</v>
      </c>
      <c r="E61" s="35"/>
    </row>
    <row r="62" spans="1:5">
      <c r="A62" s="118" t="s">
        <v>327</v>
      </c>
      <c r="B62" s="119"/>
      <c r="C62" s="120"/>
      <c r="D62" s="119"/>
      <c r="E62" s="35"/>
    </row>
    <row r="63" spans="1:5">
      <c r="A63" s="118" t="s">
        <v>317</v>
      </c>
      <c r="B63" s="119">
        <v>259366287</v>
      </c>
      <c r="C63" s="120"/>
      <c r="D63" s="119">
        <v>342425718</v>
      </c>
      <c r="E63" s="35"/>
    </row>
    <row r="64" spans="1:5">
      <c r="A64" s="118" t="s">
        <v>318</v>
      </c>
      <c r="B64" s="119"/>
      <c r="C64" s="120"/>
      <c r="D64" s="119"/>
      <c r="E64" s="35"/>
    </row>
    <row r="65" spans="1:5">
      <c r="A65" s="118" t="s">
        <v>328</v>
      </c>
      <c r="B65" s="119"/>
      <c r="C65" s="120"/>
      <c r="D65" s="119"/>
      <c r="E65" s="35"/>
    </row>
    <row r="66" spans="1:5">
      <c r="A66" s="118" t="s">
        <v>321</v>
      </c>
      <c r="B66" s="119"/>
      <c r="C66" s="120"/>
      <c r="D66" s="119"/>
      <c r="E66" s="35"/>
    </row>
    <row r="67" spans="1:5">
      <c r="A67" s="118" t="s">
        <v>322</v>
      </c>
      <c r="B67" s="119">
        <v>304755</v>
      </c>
      <c r="C67" s="120"/>
      <c r="D67" s="119">
        <v>337679</v>
      </c>
      <c r="E67" s="35"/>
    </row>
    <row r="68" spans="1:5">
      <c r="A68" s="121" t="s">
        <v>329</v>
      </c>
      <c r="B68" s="119">
        <v>183704963</v>
      </c>
      <c r="C68" s="120"/>
      <c r="D68" s="119">
        <v>180605280</v>
      </c>
      <c r="E68" s="35"/>
    </row>
    <row r="69" spans="1:5">
      <c r="A69" s="118"/>
      <c r="B69" s="134">
        <f>SUM(B61:B68)</f>
        <v>1655832333</v>
      </c>
      <c r="C69" s="117"/>
      <c r="D69" s="134">
        <f>SUM(D61:D68)</f>
        <v>1540278075</v>
      </c>
      <c r="E69" s="35"/>
    </row>
    <row r="70" spans="1:5" ht="30">
      <c r="A70" s="118" t="s">
        <v>330</v>
      </c>
      <c r="B70" s="119"/>
      <c r="C70" s="120"/>
      <c r="D70" s="119"/>
      <c r="E70" s="35"/>
    </row>
    <row r="71" spans="1:5">
      <c r="A71" s="117" t="s">
        <v>331</v>
      </c>
      <c r="B71" s="122">
        <f>SUM(B69:B70)</f>
        <v>1655832333</v>
      </c>
      <c r="C71" s="123"/>
      <c r="D71" s="122">
        <f>SUM(D69:D70)</f>
        <v>1540278075</v>
      </c>
      <c r="E71" s="35"/>
    </row>
    <row r="72" spans="1:5">
      <c r="A72" s="117"/>
      <c r="B72" s="124"/>
      <c r="C72" s="120"/>
      <c r="D72" s="124"/>
      <c r="E72" s="35"/>
    </row>
    <row r="73" spans="1:5">
      <c r="A73" s="117" t="s">
        <v>332</v>
      </c>
      <c r="B73" s="133">
        <f>B58+B71</f>
        <v>1772954237</v>
      </c>
      <c r="C73" s="123"/>
      <c r="D73" s="133">
        <f>D58+D71</f>
        <v>1813565906</v>
      </c>
      <c r="E73" s="35"/>
    </row>
    <row r="74" spans="1:5">
      <c r="A74" s="117"/>
      <c r="B74" s="124"/>
      <c r="C74" s="120"/>
      <c r="D74" s="124"/>
      <c r="E74" s="35"/>
    </row>
    <row r="75" spans="1:5" ht="15.75" thickBot="1">
      <c r="A75" s="135" t="s">
        <v>333</v>
      </c>
      <c r="B75" s="136">
        <f>B48+B73</f>
        <v>2830182186</v>
      </c>
      <c r="C75" s="137"/>
      <c r="D75" s="136">
        <f>D48+D73</f>
        <v>2690033914</v>
      </c>
      <c r="E75" s="35"/>
    </row>
    <row r="76" spans="1:5" ht="15.75" thickTop="1">
      <c r="A76" s="138"/>
      <c r="B76" s="139"/>
      <c r="C76" s="139"/>
      <c r="D76" s="139"/>
      <c r="E76" s="139"/>
    </row>
    <row r="77" spans="1:5">
      <c r="A77" s="39" t="s">
        <v>25</v>
      </c>
      <c r="B77" s="57">
        <f>B75-B36</f>
        <v>0</v>
      </c>
      <c r="C77" s="57"/>
      <c r="D77" s="57">
        <f>D75-D36</f>
        <v>0</v>
      </c>
      <c r="E77" s="140"/>
    </row>
    <row r="78" spans="1:5">
      <c r="A78" s="140"/>
      <c r="B78" s="140"/>
      <c r="C78" s="140"/>
      <c r="D78" s="140"/>
      <c r="E78" s="140"/>
    </row>
    <row r="79" spans="1:5">
      <c r="A79" s="140"/>
      <c r="B79" s="140"/>
      <c r="C79" s="140"/>
      <c r="D79" s="140"/>
      <c r="E79" s="140"/>
    </row>
    <row r="80" spans="1:5">
      <c r="A80" s="140"/>
      <c r="B80" s="140"/>
      <c r="C80" s="140"/>
      <c r="D80" s="140"/>
      <c r="E80" s="140"/>
    </row>
    <row r="81" spans="1:5">
      <c r="A81" s="140"/>
      <c r="B81" s="140"/>
      <c r="C81" s="140"/>
      <c r="D81" s="140"/>
      <c r="E81" s="140"/>
    </row>
    <row r="82" spans="1:5">
      <c r="A82" s="140"/>
      <c r="B82" s="140"/>
      <c r="C82" s="140"/>
      <c r="D82" s="140"/>
      <c r="E82" s="140"/>
    </row>
    <row r="83" spans="1:5">
      <c r="A83" s="140"/>
      <c r="B83" s="140"/>
      <c r="C83" s="140"/>
      <c r="D83" s="140"/>
      <c r="E83" s="140"/>
    </row>
    <row r="84" spans="1:5">
      <c r="A84" s="140"/>
      <c r="B84" s="140"/>
      <c r="C84" s="140"/>
      <c r="D84" s="140"/>
      <c r="E84" s="140"/>
    </row>
    <row r="85" spans="1:5">
      <c r="A85" s="140"/>
      <c r="B85" s="139"/>
      <c r="C85" s="139"/>
      <c r="D85" s="139"/>
      <c r="E85" s="139"/>
    </row>
    <row r="86" spans="1:5">
      <c r="A86" s="140"/>
      <c r="B86" s="139"/>
      <c r="C86" s="139"/>
      <c r="D86" s="139"/>
      <c r="E86" s="139"/>
    </row>
    <row r="87" spans="1:5">
      <c r="A87" s="140"/>
      <c r="B87" s="139"/>
      <c r="C87" s="139"/>
      <c r="D87" s="139"/>
      <c r="E87" s="139"/>
    </row>
    <row r="88" spans="1:5">
      <c r="A88" s="140"/>
      <c r="B88" s="139"/>
      <c r="C88" s="139"/>
      <c r="D88" s="139"/>
      <c r="E88" s="139"/>
    </row>
    <row r="89" spans="1:5">
      <c r="A89" s="140"/>
      <c r="B89" s="139"/>
      <c r="C89" s="139"/>
      <c r="D89" s="139"/>
      <c r="E89" s="139"/>
    </row>
    <row r="90" spans="1:5">
      <c r="A90" s="140"/>
      <c r="B90" s="139"/>
      <c r="C90" s="139"/>
      <c r="D90" s="139"/>
      <c r="E90" s="139"/>
    </row>
  </sheetData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tabSelected="1" topLeftCell="A26" workbookViewId="0">
      <selection activeCell="D28" sqref="D28"/>
    </sheetView>
  </sheetViews>
  <sheetFormatPr defaultRowHeight="15"/>
  <cols>
    <col min="1" max="1" width="110.5703125" style="35" customWidth="1"/>
    <col min="2" max="2" width="15.7109375" style="111" customWidth="1"/>
    <col min="3" max="3" width="2.7109375" style="111" customWidth="1"/>
    <col min="4" max="4" width="15.7109375" style="111" customWidth="1"/>
    <col min="5" max="5" width="2.5703125" style="111" customWidth="1"/>
    <col min="6" max="6" width="41.28515625" style="111" customWidth="1"/>
    <col min="7" max="8" width="11" style="35" bestFit="1" customWidth="1"/>
    <col min="9" max="9" width="9.5703125" style="35" bestFit="1" customWidth="1"/>
    <col min="10" max="16384" width="9.140625" style="35"/>
  </cols>
  <sheetData>
    <row r="1" spans="1:6">
      <c r="A1" s="40" t="s">
        <v>213</v>
      </c>
    </row>
    <row r="2" spans="1:6">
      <c r="A2" s="41" t="s">
        <v>252</v>
      </c>
    </row>
    <row r="3" spans="1:6">
      <c r="A3" s="41" t="s">
        <v>249</v>
      </c>
    </row>
    <row r="4" spans="1:6">
      <c r="A4" s="41" t="s">
        <v>250</v>
      </c>
    </row>
    <row r="5" spans="1:6">
      <c r="A5" s="40" t="s">
        <v>334</v>
      </c>
      <c r="B5" s="35"/>
      <c r="C5" s="35"/>
      <c r="D5" s="35"/>
      <c r="E5" s="35"/>
      <c r="F5" s="35"/>
    </row>
    <row r="6" spans="1:6">
      <c r="A6" s="141"/>
      <c r="B6" s="36" t="s">
        <v>210</v>
      </c>
      <c r="C6" s="36"/>
      <c r="D6" s="36" t="s">
        <v>210</v>
      </c>
      <c r="E6" s="142"/>
      <c r="F6" s="35"/>
    </row>
    <row r="7" spans="1:6">
      <c r="A7" s="141"/>
      <c r="B7" s="36" t="s">
        <v>211</v>
      </c>
      <c r="C7" s="36"/>
      <c r="D7" s="36" t="s">
        <v>212</v>
      </c>
      <c r="E7" s="142"/>
      <c r="F7" s="35"/>
    </row>
    <row r="8" spans="1:6">
      <c r="A8" s="143" t="s">
        <v>335</v>
      </c>
      <c r="B8" s="144"/>
      <c r="C8" s="38"/>
      <c r="D8" s="144"/>
      <c r="E8" s="145"/>
      <c r="F8" s="146" t="s">
        <v>336</v>
      </c>
    </row>
    <row r="9" spans="1:6">
      <c r="A9" s="118" t="s">
        <v>337</v>
      </c>
      <c r="B9" s="144"/>
      <c r="C9" s="38"/>
      <c r="D9" s="144"/>
      <c r="E9" s="147"/>
      <c r="F9" s="35"/>
    </row>
    <row r="10" spans="1:6">
      <c r="A10" s="42" t="s">
        <v>338</v>
      </c>
      <c r="B10" s="148">
        <v>1378975430</v>
      </c>
      <c r="C10" s="149"/>
      <c r="D10" s="148">
        <v>1369463533</v>
      </c>
      <c r="E10" s="147"/>
      <c r="F10" s="150" t="s">
        <v>339</v>
      </c>
    </row>
    <row r="11" spans="1:6">
      <c r="A11" s="42" t="s">
        <v>340</v>
      </c>
      <c r="B11" s="148"/>
      <c r="C11" s="149"/>
      <c r="D11" s="148"/>
      <c r="E11" s="147"/>
      <c r="F11" s="150" t="s">
        <v>341</v>
      </c>
    </row>
    <row r="12" spans="1:6">
      <c r="A12" s="42" t="s">
        <v>342</v>
      </c>
      <c r="B12" s="148"/>
      <c r="C12" s="149"/>
      <c r="D12" s="148"/>
      <c r="E12" s="147"/>
      <c r="F12" s="150" t="s">
        <v>341</v>
      </c>
    </row>
    <row r="13" spans="1:6">
      <c r="A13" s="42" t="s">
        <v>343</v>
      </c>
      <c r="B13" s="148"/>
      <c r="C13" s="149"/>
      <c r="D13" s="148"/>
      <c r="E13" s="147"/>
      <c r="F13" s="150" t="s">
        <v>341</v>
      </c>
    </row>
    <row r="14" spans="1:6">
      <c r="A14" s="42" t="s">
        <v>344</v>
      </c>
      <c r="B14" s="148"/>
      <c r="C14" s="149"/>
      <c r="D14" s="148"/>
      <c r="E14" s="147"/>
      <c r="F14" s="150" t="s">
        <v>345</v>
      </c>
    </row>
    <row r="15" spans="1:6">
      <c r="A15" s="118" t="s">
        <v>346</v>
      </c>
      <c r="B15" s="148"/>
      <c r="C15" s="149"/>
      <c r="D15" s="148"/>
      <c r="E15" s="147"/>
      <c r="F15" s="35"/>
    </row>
    <row r="16" spans="1:6">
      <c r="A16" s="118" t="s">
        <v>347</v>
      </c>
      <c r="B16" s="148">
        <v>63225774</v>
      </c>
      <c r="C16" s="149"/>
      <c r="D16" s="148">
        <v>337679</v>
      </c>
      <c r="E16" s="147"/>
      <c r="F16" s="35"/>
    </row>
    <row r="17" spans="1:6">
      <c r="A17" s="118" t="s">
        <v>348</v>
      </c>
      <c r="B17" s="148"/>
      <c r="C17" s="149"/>
      <c r="D17" s="148"/>
      <c r="E17" s="147"/>
      <c r="F17" s="35"/>
    </row>
    <row r="18" spans="1:6">
      <c r="A18" s="118" t="s">
        <v>349</v>
      </c>
      <c r="B18" s="148">
        <v>-409783274</v>
      </c>
      <c r="C18" s="149"/>
      <c r="D18" s="148">
        <v>-479865476</v>
      </c>
      <c r="E18" s="147"/>
      <c r="F18" s="35"/>
    </row>
    <row r="19" spans="1:6">
      <c r="A19" s="118" t="s">
        <v>350</v>
      </c>
      <c r="B19" s="148">
        <v>-191394580</v>
      </c>
      <c r="C19" s="149"/>
      <c r="D19" s="148">
        <v>-226819188</v>
      </c>
      <c r="E19" s="147"/>
      <c r="F19" s="35"/>
    </row>
    <row r="20" spans="1:6">
      <c r="A20" s="118" t="s">
        <v>351</v>
      </c>
      <c r="B20" s="148">
        <v>-578926295</v>
      </c>
      <c r="C20" s="149"/>
      <c r="D20" s="148">
        <v>-603694161</v>
      </c>
      <c r="E20" s="147"/>
      <c r="F20" s="35"/>
    </row>
    <row r="21" spans="1:6">
      <c r="A21" s="118" t="s">
        <v>352</v>
      </c>
      <c r="B21" s="148">
        <v>-13413463</v>
      </c>
      <c r="C21" s="149"/>
      <c r="D21" s="148">
        <v>-14616971</v>
      </c>
      <c r="E21" s="147"/>
      <c r="F21" s="35"/>
    </row>
    <row r="22" spans="1:6">
      <c r="A22" s="118" t="s">
        <v>353</v>
      </c>
      <c r="B22" s="148">
        <v>-25104468</v>
      </c>
      <c r="C22" s="149"/>
      <c r="D22" s="148">
        <v>-22432894</v>
      </c>
      <c r="E22" s="147"/>
      <c r="F22" s="35"/>
    </row>
    <row r="23" spans="1:6">
      <c r="A23" s="118"/>
      <c r="B23" s="118"/>
      <c r="C23" s="118"/>
      <c r="D23" s="118"/>
      <c r="E23" s="147"/>
      <c r="F23" s="35"/>
    </row>
    <row r="24" spans="1:6">
      <c r="A24" s="118" t="s">
        <v>354</v>
      </c>
      <c r="B24" s="148"/>
      <c r="C24" s="149"/>
      <c r="D24" s="148"/>
      <c r="E24" s="147"/>
      <c r="F24" s="35"/>
    </row>
    <row r="25" spans="1:6">
      <c r="A25" s="118" t="s">
        <v>355</v>
      </c>
      <c r="B25" s="148"/>
      <c r="C25" s="149"/>
      <c r="D25" s="148"/>
      <c r="E25" s="147"/>
      <c r="F25" s="35"/>
    </row>
    <row r="26" spans="1:6">
      <c r="A26" s="118" t="s">
        <v>356</v>
      </c>
      <c r="B26" s="148"/>
      <c r="C26" s="149"/>
      <c r="D26" s="148"/>
      <c r="E26" s="147"/>
      <c r="F26" s="35"/>
    </row>
    <row r="27" spans="1:6">
      <c r="A27" s="151" t="s">
        <v>357</v>
      </c>
      <c r="B27" s="148"/>
      <c r="C27" s="149"/>
      <c r="D27" s="148"/>
      <c r="E27" s="147"/>
      <c r="F27" s="35"/>
    </row>
    <row r="28" spans="1:6" ht="15" customHeight="1">
      <c r="A28" s="117" t="s">
        <v>358</v>
      </c>
      <c r="B28" s="152">
        <f>SUM(B10:B22,B24:B27)</f>
        <v>223579124</v>
      </c>
      <c r="C28" s="149"/>
      <c r="D28" s="152">
        <f>SUM(D10:D22,D24:D27)</f>
        <v>22372522</v>
      </c>
      <c r="E28" s="147"/>
      <c r="F28" s="35"/>
    </row>
    <row r="29" spans="1:6" ht="15" customHeight="1">
      <c r="A29" s="118" t="s">
        <v>359</v>
      </c>
      <c r="B29" s="148">
        <v>-42850191</v>
      </c>
      <c r="C29" s="149"/>
      <c r="D29" s="148">
        <v>-18577095</v>
      </c>
      <c r="E29" s="147"/>
      <c r="F29" s="35"/>
    </row>
    <row r="30" spans="1:6" ht="15" customHeight="1">
      <c r="A30" s="117" t="s">
        <v>360</v>
      </c>
      <c r="B30" s="152">
        <f>SUM(B28:B29)</f>
        <v>180728933</v>
      </c>
      <c r="C30" s="153"/>
      <c r="D30" s="152">
        <f>SUM(D28:D29)</f>
        <v>3795427</v>
      </c>
      <c r="E30" s="147"/>
      <c r="F30" s="35"/>
    </row>
    <row r="31" spans="1:6" ht="15" customHeight="1">
      <c r="A31" s="118"/>
      <c r="B31" s="118"/>
      <c r="C31" s="118"/>
      <c r="D31" s="118"/>
      <c r="E31" s="147"/>
      <c r="F31" s="35"/>
    </row>
    <row r="32" spans="1:6" ht="15" customHeight="1">
      <c r="A32" s="143" t="s">
        <v>361</v>
      </c>
      <c r="B32" s="118"/>
      <c r="C32" s="118"/>
      <c r="D32" s="118"/>
      <c r="E32" s="147"/>
      <c r="F32" s="35"/>
    </row>
    <row r="33" spans="1:6" ht="15" customHeight="1">
      <c r="A33" s="118" t="s">
        <v>362</v>
      </c>
      <c r="B33" s="148"/>
      <c r="C33" s="149"/>
      <c r="D33" s="148"/>
      <c r="E33" s="147"/>
      <c r="F33" s="35"/>
    </row>
    <row r="34" spans="1:6">
      <c r="A34" s="118"/>
      <c r="B34" s="118"/>
      <c r="C34" s="118"/>
      <c r="D34" s="118"/>
      <c r="E34" s="147"/>
      <c r="F34" s="35"/>
    </row>
    <row r="35" spans="1:6" ht="15.75" thickBot="1">
      <c r="A35" s="117" t="s">
        <v>363</v>
      </c>
      <c r="B35" s="154">
        <f>B30+B33</f>
        <v>180728933</v>
      </c>
      <c r="C35" s="155"/>
      <c r="D35" s="154">
        <f>D30+D33</f>
        <v>3795427</v>
      </c>
      <c r="E35" s="147"/>
      <c r="F35" s="35"/>
    </row>
    <row r="36" spans="1:6" ht="15.75" thickTop="1">
      <c r="A36" s="117"/>
      <c r="B36" s="117"/>
      <c r="C36" s="117"/>
      <c r="D36" s="117"/>
      <c r="E36" s="147"/>
      <c r="F36" s="35"/>
    </row>
    <row r="37" spans="1:6">
      <c r="A37" s="117" t="s">
        <v>364</v>
      </c>
      <c r="B37" s="117"/>
      <c r="C37" s="117"/>
      <c r="D37" s="117"/>
      <c r="E37" s="147"/>
      <c r="F37" s="35"/>
    </row>
    <row r="38" spans="1:6">
      <c r="A38" s="118" t="s">
        <v>365</v>
      </c>
      <c r="B38" s="148"/>
      <c r="C38" s="149"/>
      <c r="D38" s="148"/>
      <c r="E38" s="147"/>
      <c r="F38" s="35"/>
    </row>
    <row r="39" spans="1:6">
      <c r="A39" s="118" t="s">
        <v>366</v>
      </c>
      <c r="B39" s="148"/>
      <c r="C39" s="149"/>
      <c r="D39" s="148"/>
      <c r="E39" s="147"/>
      <c r="F39" s="35"/>
    </row>
    <row r="40" spans="1:6">
      <c r="A40" s="118"/>
      <c r="B40" s="156"/>
      <c r="C40" s="156"/>
      <c r="D40" s="156"/>
      <c r="E40" s="147"/>
      <c r="F40" s="35"/>
    </row>
    <row r="41" spans="1:6">
      <c r="A41" s="117" t="s">
        <v>367</v>
      </c>
      <c r="B41" s="35"/>
      <c r="C41" s="35"/>
      <c r="D41" s="35"/>
      <c r="E41" s="155"/>
      <c r="F41" s="35"/>
    </row>
    <row r="42" spans="1:6">
      <c r="A42" s="118" t="s">
        <v>368</v>
      </c>
      <c r="B42" s="153"/>
      <c r="C42" s="153"/>
      <c r="D42" s="153"/>
      <c r="E42" s="155"/>
      <c r="F42" s="35"/>
    </row>
    <row r="43" spans="1:6">
      <c r="A43" s="157" t="s">
        <v>369</v>
      </c>
      <c r="B43" s="148"/>
      <c r="C43" s="149"/>
      <c r="D43" s="148"/>
      <c r="E43" s="147"/>
      <c r="F43" s="35"/>
    </row>
    <row r="44" spans="1:6">
      <c r="A44" s="157" t="s">
        <v>370</v>
      </c>
      <c r="B44" s="148"/>
      <c r="C44" s="149"/>
      <c r="D44" s="148"/>
      <c r="E44" s="147"/>
      <c r="F44" s="35"/>
    </row>
    <row r="45" spans="1:6">
      <c r="A45" s="156"/>
      <c r="B45" s="156"/>
      <c r="C45" s="156"/>
      <c r="D45" s="156"/>
      <c r="E45" s="147"/>
      <c r="F45" s="35"/>
    </row>
    <row r="46" spans="1:6">
      <c r="A46" s="118" t="s">
        <v>371</v>
      </c>
      <c r="B46" s="35"/>
      <c r="C46" s="35"/>
      <c r="D46" s="35"/>
      <c r="E46" s="155"/>
      <c r="F46" s="35"/>
    </row>
    <row r="47" spans="1:6">
      <c r="A47" s="157" t="s">
        <v>369</v>
      </c>
      <c r="B47" s="148"/>
      <c r="C47" s="149"/>
      <c r="D47" s="148"/>
      <c r="E47" s="35"/>
      <c r="F47" s="35"/>
    </row>
    <row r="48" spans="1:6">
      <c r="A48" s="157" t="s">
        <v>370</v>
      </c>
      <c r="B48" s="148"/>
      <c r="C48" s="149"/>
      <c r="D48" s="148"/>
      <c r="E48" s="35"/>
      <c r="F48" s="35"/>
    </row>
    <row r="49" spans="1:5">
      <c r="B49" s="35"/>
      <c r="C49" s="35"/>
      <c r="D49" s="35"/>
      <c r="E49" s="35"/>
    </row>
    <row r="50" spans="1:5">
      <c r="A50" s="117" t="s">
        <v>372</v>
      </c>
      <c r="B50" s="158">
        <f>B35</f>
        <v>180728933</v>
      </c>
      <c r="D50" s="158">
        <f>D35</f>
        <v>3795427</v>
      </c>
    </row>
    <row r="51" spans="1:5">
      <c r="A51" s="117"/>
    </row>
    <row r="52" spans="1:5">
      <c r="A52" s="143" t="s">
        <v>268</v>
      </c>
    </row>
    <row r="53" spans="1:5">
      <c r="A53" s="117"/>
    </row>
    <row r="54" spans="1:5">
      <c r="A54" s="117" t="s">
        <v>373</v>
      </c>
    </row>
    <row r="55" spans="1:5">
      <c r="A55" s="118" t="s">
        <v>374</v>
      </c>
      <c r="B55" s="148"/>
      <c r="C55" s="149"/>
      <c r="D55" s="148"/>
    </row>
    <row r="56" spans="1:5">
      <c r="A56" s="118" t="s">
        <v>375</v>
      </c>
      <c r="B56" s="148"/>
      <c r="C56" s="149"/>
      <c r="D56" s="148"/>
    </row>
    <row r="57" spans="1:5">
      <c r="A57" s="151" t="s">
        <v>357</v>
      </c>
      <c r="B57" s="148"/>
      <c r="C57" s="149"/>
      <c r="D57" s="148"/>
    </row>
    <row r="58" spans="1:5">
      <c r="A58" s="118" t="s">
        <v>376</v>
      </c>
      <c r="B58" s="148"/>
      <c r="C58" s="149"/>
      <c r="D58" s="148"/>
    </row>
    <row r="59" spans="1:5">
      <c r="A59" s="117" t="s">
        <v>377</v>
      </c>
      <c r="B59" s="158">
        <f>SUM(B55:B58)</f>
        <v>0</v>
      </c>
      <c r="D59" s="158">
        <f>SUM(D55:D58)</f>
        <v>0</v>
      </c>
    </row>
    <row r="60" spans="1:5">
      <c r="A60" s="128"/>
    </row>
    <row r="61" spans="1:5">
      <c r="A61" s="117" t="s">
        <v>378</v>
      </c>
    </row>
    <row r="62" spans="1:5">
      <c r="A62" s="118" t="s">
        <v>379</v>
      </c>
      <c r="B62" s="148">
        <v>31008</v>
      </c>
      <c r="C62" s="149"/>
      <c r="D62" s="148">
        <v>35857</v>
      </c>
    </row>
    <row r="63" spans="1:5">
      <c r="A63" s="118" t="s">
        <v>380</v>
      </c>
      <c r="B63" s="148"/>
      <c r="C63" s="149"/>
      <c r="D63" s="148"/>
    </row>
    <row r="64" spans="1:5">
      <c r="A64" s="118" t="s">
        <v>381</v>
      </c>
      <c r="B64" s="148"/>
      <c r="C64" s="149"/>
      <c r="D64" s="148"/>
    </row>
    <row r="65" spans="1:4">
      <c r="A65" s="151" t="s">
        <v>357</v>
      </c>
      <c r="B65" s="148"/>
      <c r="C65" s="149"/>
      <c r="D65" s="148"/>
    </row>
    <row r="66" spans="1:4">
      <c r="A66" s="118" t="s">
        <v>382</v>
      </c>
      <c r="B66" s="148"/>
      <c r="C66" s="149"/>
      <c r="D66" s="148"/>
    </row>
    <row r="67" spans="1:4">
      <c r="A67" s="117" t="s">
        <v>377</v>
      </c>
      <c r="B67" s="158">
        <f>SUM(B62:B66)</f>
        <v>31008</v>
      </c>
      <c r="D67" s="158">
        <f>SUM(D62:D66)</f>
        <v>35857</v>
      </c>
    </row>
    <row r="68" spans="1:4">
      <c r="A68" s="128"/>
    </row>
    <row r="69" spans="1:4">
      <c r="A69" s="117" t="s">
        <v>383</v>
      </c>
      <c r="B69" s="158">
        <f>SUM(B59,B67)</f>
        <v>31008</v>
      </c>
      <c r="D69" s="158">
        <f>SUM(D59,D67)</f>
        <v>35857</v>
      </c>
    </row>
    <row r="70" spans="1:4">
      <c r="A70" s="128"/>
      <c r="B70" s="158"/>
      <c r="D70" s="158"/>
    </row>
    <row r="71" spans="1:4" ht="15.75" thickBot="1">
      <c r="A71" s="117" t="s">
        <v>384</v>
      </c>
      <c r="B71" s="159">
        <f>B69+B50</f>
        <v>180759941</v>
      </c>
      <c r="D71" s="159">
        <f>D69+D50</f>
        <v>3831284</v>
      </c>
    </row>
    <row r="72" spans="1:4" ht="15.75" thickTop="1">
      <c r="A72" s="118"/>
    </row>
    <row r="73" spans="1:4">
      <c r="A73" s="143" t="s">
        <v>385</v>
      </c>
    </row>
    <row r="74" spans="1:4">
      <c r="A74" s="118" t="s">
        <v>365</v>
      </c>
      <c r="B74" s="160"/>
      <c r="D74" s="160"/>
    </row>
    <row r="75" spans="1:4">
      <c r="A75" s="118" t="s">
        <v>366</v>
      </c>
      <c r="B75" s="160"/>
      <c r="D75" s="160"/>
    </row>
    <row r="81" spans="2:4">
      <c r="B81" s="161"/>
      <c r="C81" s="161"/>
      <c r="D81" s="16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H80"/>
  <sheetViews>
    <sheetView showGridLines="0" topLeftCell="A58" workbookViewId="0">
      <selection activeCell="F81" sqref="F81"/>
    </sheetView>
  </sheetViews>
  <sheetFormatPr defaultRowHeight="15"/>
  <cols>
    <col min="1" max="1" width="9.7109375" style="35" customWidth="1"/>
    <col min="2" max="2" width="90.140625" style="35" customWidth="1"/>
    <col min="3" max="3" width="19.42578125" style="50" customWidth="1"/>
    <col min="4" max="4" width="2.7109375" style="35" customWidth="1"/>
    <col min="5" max="5" width="18.7109375" style="50" customWidth="1"/>
    <col min="6" max="6" width="11.5703125" style="35" customWidth="1"/>
    <col min="7" max="7" width="9.140625" style="35"/>
    <col min="8" max="8" width="10.5703125" style="35" bestFit="1" customWidth="1"/>
    <col min="9" max="16384" width="9.140625" style="35"/>
  </cols>
  <sheetData>
    <row r="1" spans="2:8">
      <c r="B1" s="40" t="s">
        <v>213</v>
      </c>
    </row>
    <row r="2" spans="2:8">
      <c r="B2" s="41" t="s">
        <v>248</v>
      </c>
    </row>
    <row r="3" spans="2:8">
      <c r="B3" s="41" t="s">
        <v>249</v>
      </c>
    </row>
    <row r="4" spans="2:8">
      <c r="B4" s="41" t="s">
        <v>250</v>
      </c>
    </row>
    <row r="5" spans="2:8">
      <c r="B5" s="40" t="s">
        <v>227</v>
      </c>
      <c r="C5" s="53"/>
      <c r="D5" s="38"/>
      <c r="E5" s="51"/>
    </row>
    <row r="6" spans="2:8">
      <c r="B6" s="41"/>
      <c r="C6" s="53"/>
      <c r="D6" s="38"/>
      <c r="E6" s="51"/>
    </row>
    <row r="7" spans="2:8">
      <c r="B7" s="77"/>
      <c r="C7" s="56" t="s">
        <v>210</v>
      </c>
      <c r="D7" s="36"/>
      <c r="E7" s="52" t="s">
        <v>210</v>
      </c>
    </row>
    <row r="8" spans="2:8" ht="14.1" customHeight="1">
      <c r="B8" s="77"/>
      <c r="C8" s="56" t="s">
        <v>211</v>
      </c>
      <c r="D8" s="36"/>
      <c r="E8" s="52" t="s">
        <v>212</v>
      </c>
    </row>
    <row r="9" spans="2:8" ht="14.1" customHeight="1">
      <c r="B9" s="49"/>
      <c r="C9" s="53"/>
      <c r="D9" s="38"/>
      <c r="E9" s="51"/>
    </row>
    <row r="10" spans="2:8" ht="14.1" customHeight="1">
      <c r="B10" s="37" t="s">
        <v>226</v>
      </c>
      <c r="C10" s="58"/>
      <c r="D10" s="59"/>
      <c r="E10" s="60"/>
    </row>
    <row r="11" spans="2:8" ht="14.1" customHeight="1">
      <c r="B11" s="43" t="s">
        <v>225</v>
      </c>
      <c r="C11" s="58">
        <v>180728933</v>
      </c>
      <c r="D11" s="61"/>
      <c r="E11" s="60">
        <v>3795427</v>
      </c>
      <c r="H11" s="55"/>
    </row>
    <row r="12" spans="2:8" ht="14.1" customHeight="1">
      <c r="B12" s="43" t="s">
        <v>229</v>
      </c>
      <c r="C12" s="58"/>
      <c r="D12" s="61"/>
      <c r="E12" s="60"/>
    </row>
    <row r="13" spans="2:8" ht="14.1" customHeight="1">
      <c r="B13" s="42" t="s">
        <v>238</v>
      </c>
      <c r="C13" s="62">
        <v>44284018</v>
      </c>
      <c r="D13" s="63"/>
      <c r="E13" s="62">
        <v>31590597</v>
      </c>
    </row>
    <row r="14" spans="2:8" ht="14.1" customHeight="1">
      <c r="B14" s="42" t="s">
        <v>239</v>
      </c>
      <c r="C14" s="64" t="s">
        <v>251</v>
      </c>
      <c r="D14" s="61"/>
      <c r="E14" s="62">
        <v>32689</v>
      </c>
    </row>
    <row r="15" spans="2:8" ht="14.1" customHeight="1">
      <c r="B15" s="42" t="s">
        <v>244</v>
      </c>
      <c r="C15" s="58">
        <v>15435528</v>
      </c>
      <c r="D15" s="61"/>
      <c r="E15" s="58">
        <v>22432894</v>
      </c>
    </row>
    <row r="16" spans="2:8">
      <c r="B16" s="42" t="s">
        <v>230</v>
      </c>
      <c r="C16" s="65"/>
      <c r="D16" s="63"/>
      <c r="E16" s="65"/>
    </row>
    <row r="17" spans="2:5">
      <c r="B17" s="42" t="s">
        <v>230</v>
      </c>
      <c r="C17" s="58"/>
      <c r="D17" s="61"/>
      <c r="E17" s="58"/>
    </row>
    <row r="18" spans="2:5">
      <c r="B18" s="42" t="s">
        <v>230</v>
      </c>
      <c r="C18" s="58"/>
      <c r="D18" s="61"/>
      <c r="E18" s="58"/>
    </row>
    <row r="19" spans="2:5">
      <c r="B19" s="42" t="s">
        <v>230</v>
      </c>
      <c r="C19" s="58"/>
      <c r="D19" s="61"/>
      <c r="E19" s="58"/>
    </row>
    <row r="20" spans="2:5">
      <c r="B20" s="42" t="s">
        <v>230</v>
      </c>
      <c r="C20" s="58"/>
      <c r="D20" s="61"/>
      <c r="E20" s="58"/>
    </row>
    <row r="21" spans="2:5">
      <c r="B21" s="42" t="s">
        <v>230</v>
      </c>
      <c r="C21" s="58"/>
      <c r="D21" s="66"/>
      <c r="E21" s="58"/>
    </row>
    <row r="22" spans="2:5">
      <c r="B22" s="42" t="s">
        <v>230</v>
      </c>
      <c r="C22" s="58"/>
      <c r="D22" s="66"/>
      <c r="E22" s="58"/>
    </row>
    <row r="23" spans="2:5">
      <c r="B23" s="42" t="s">
        <v>230</v>
      </c>
      <c r="C23" s="58"/>
      <c r="D23" s="66"/>
      <c r="E23" s="58"/>
    </row>
    <row r="24" spans="2:5">
      <c r="B24" s="42" t="s">
        <v>230</v>
      </c>
      <c r="C24" s="58"/>
      <c r="D24" s="66"/>
      <c r="E24" s="58"/>
    </row>
    <row r="25" spans="2:5">
      <c r="B25" s="44"/>
      <c r="C25" s="58"/>
      <c r="D25" s="61"/>
      <c r="E25" s="58"/>
    </row>
    <row r="26" spans="2:5" ht="14.1" customHeight="1">
      <c r="B26" s="43" t="s">
        <v>224</v>
      </c>
      <c r="C26" s="58"/>
      <c r="D26" s="61"/>
      <c r="E26" s="58"/>
    </row>
    <row r="27" spans="2:5" ht="14.1" customHeight="1">
      <c r="B27" s="42" t="s">
        <v>234</v>
      </c>
      <c r="C27" s="58">
        <v>140782891</v>
      </c>
      <c r="D27" s="61"/>
      <c r="E27" s="58">
        <v>166561023</v>
      </c>
    </row>
    <row r="28" spans="2:5">
      <c r="B28" s="42" t="s">
        <v>235</v>
      </c>
      <c r="C28" s="58">
        <v>-320795</v>
      </c>
      <c r="D28" s="61"/>
      <c r="E28" s="58">
        <v>-337679</v>
      </c>
    </row>
    <row r="29" spans="2:5">
      <c r="B29" s="42" t="s">
        <v>236</v>
      </c>
      <c r="C29" s="58">
        <v>6327671</v>
      </c>
      <c r="D29" s="61"/>
      <c r="E29" s="58">
        <v>28667566</v>
      </c>
    </row>
    <row r="30" spans="2:5">
      <c r="B30" s="42" t="s">
        <v>237</v>
      </c>
      <c r="C30" s="58">
        <v>1008233</v>
      </c>
      <c r="D30" s="61"/>
      <c r="E30" s="58">
        <v>7810562</v>
      </c>
    </row>
    <row r="31" spans="2:5">
      <c r="B31" s="42" t="s">
        <v>230</v>
      </c>
      <c r="C31" s="58"/>
      <c r="D31" s="61"/>
      <c r="E31" s="58"/>
    </row>
    <row r="32" spans="2:5">
      <c r="B32" s="42" t="s">
        <v>230</v>
      </c>
      <c r="C32" s="58"/>
      <c r="D32" s="61"/>
      <c r="E32" s="58"/>
    </row>
    <row r="33" spans="2:5">
      <c r="B33" s="44"/>
      <c r="C33" s="58"/>
      <c r="D33" s="61"/>
      <c r="E33" s="58"/>
    </row>
    <row r="34" spans="2:5" ht="14.1" customHeight="1">
      <c r="B34" s="43" t="s">
        <v>223</v>
      </c>
      <c r="C34" s="58"/>
      <c r="D34" s="61"/>
      <c r="E34" s="58"/>
    </row>
    <row r="35" spans="2:5">
      <c r="B35" s="44" t="s">
        <v>240</v>
      </c>
      <c r="C35" s="58">
        <v>2770405</v>
      </c>
      <c r="D35" s="61"/>
      <c r="E35" s="58">
        <v>-894321</v>
      </c>
    </row>
    <row r="36" spans="2:5" ht="14.25" customHeight="1">
      <c r="B36" s="44" t="s">
        <v>241</v>
      </c>
      <c r="C36" s="58">
        <v>-161921144</v>
      </c>
      <c r="D36" s="61"/>
      <c r="E36" s="58">
        <v>85769954</v>
      </c>
    </row>
    <row r="37" spans="2:5" ht="14.25" customHeight="1">
      <c r="B37" s="44" t="s">
        <v>242</v>
      </c>
      <c r="C37" s="58">
        <f>180034873+4415144</f>
        <v>184450017</v>
      </c>
      <c r="D37" s="61"/>
      <c r="E37" s="58">
        <v>-57109222</v>
      </c>
    </row>
    <row r="38" spans="2:5" ht="14.25" customHeight="1">
      <c r="B38" s="44" t="s">
        <v>243</v>
      </c>
      <c r="C38" s="58">
        <v>-26675798</v>
      </c>
      <c r="D38" s="61"/>
      <c r="E38" s="58">
        <v>20602433</v>
      </c>
    </row>
    <row r="39" spans="2:5">
      <c r="B39" s="44" t="s">
        <v>231</v>
      </c>
      <c r="C39" s="58"/>
      <c r="D39" s="61"/>
      <c r="E39" s="60"/>
    </row>
    <row r="40" spans="2:5" ht="14.1" customHeight="1">
      <c r="B40" s="44" t="s">
        <v>231</v>
      </c>
      <c r="C40" s="58"/>
      <c r="D40" s="61"/>
      <c r="E40" s="60"/>
    </row>
    <row r="41" spans="2:5">
      <c r="B41" s="37" t="s">
        <v>222</v>
      </c>
      <c r="C41" s="67">
        <f>SUM(C11:C40)</f>
        <v>386869959</v>
      </c>
      <c r="D41" s="68"/>
      <c r="E41" s="69">
        <f>SUM(E11:E40)</f>
        <v>308921923</v>
      </c>
    </row>
    <row r="42" spans="2:5">
      <c r="B42" s="43" t="s">
        <v>228</v>
      </c>
      <c r="C42" s="62">
        <v>-38435048</v>
      </c>
      <c r="D42" s="61"/>
      <c r="E42" s="70">
        <v>-3017492</v>
      </c>
    </row>
    <row r="43" spans="2:5">
      <c r="B43" s="48"/>
      <c r="C43" s="58"/>
      <c r="D43" s="61"/>
      <c r="E43" s="60"/>
    </row>
    <row r="44" spans="2:5">
      <c r="B44" s="37" t="s">
        <v>221</v>
      </c>
      <c r="C44" s="58"/>
      <c r="D44" s="61"/>
      <c r="E44" s="60"/>
    </row>
    <row r="45" spans="2:5" ht="14.1" customHeight="1">
      <c r="B45" s="42" t="s">
        <v>232</v>
      </c>
      <c r="C45" s="58">
        <v>-36533727</v>
      </c>
      <c r="D45" s="61"/>
      <c r="E45" s="58">
        <v>-48623069</v>
      </c>
    </row>
    <row r="46" spans="2:5">
      <c r="B46" s="42" t="s">
        <v>233</v>
      </c>
      <c r="C46" s="71" t="s">
        <v>251</v>
      </c>
      <c r="D46" s="61"/>
      <c r="E46" s="58">
        <v>9053928</v>
      </c>
    </row>
    <row r="47" spans="2:5" ht="14.1" customHeight="1">
      <c r="B47" s="42" t="s">
        <v>230</v>
      </c>
      <c r="C47" s="58"/>
      <c r="D47" s="61"/>
      <c r="E47" s="60"/>
    </row>
    <row r="48" spans="2:5">
      <c r="B48" s="42" t="s">
        <v>230</v>
      </c>
      <c r="C48" s="58"/>
      <c r="D48" s="61"/>
      <c r="E48" s="60"/>
    </row>
    <row r="49" spans="2:5">
      <c r="B49" s="42" t="s">
        <v>230</v>
      </c>
      <c r="C49" s="58"/>
      <c r="D49" s="61"/>
      <c r="E49" s="60"/>
    </row>
    <row r="50" spans="2:5">
      <c r="B50" s="42" t="s">
        <v>230</v>
      </c>
      <c r="C50" s="58"/>
      <c r="D50" s="61"/>
      <c r="E50" s="60"/>
    </row>
    <row r="51" spans="2:5">
      <c r="B51" s="42" t="s">
        <v>230</v>
      </c>
      <c r="C51" s="58"/>
      <c r="D51" s="61"/>
      <c r="E51" s="60"/>
    </row>
    <row r="52" spans="2:5" ht="14.1" customHeight="1">
      <c r="B52" s="42" t="s">
        <v>230</v>
      </c>
      <c r="C52" s="58"/>
      <c r="D52" s="61"/>
      <c r="E52" s="60"/>
    </row>
    <row r="53" spans="2:5" ht="14.1" customHeight="1">
      <c r="B53" s="42" t="s">
        <v>230</v>
      </c>
      <c r="C53" s="58"/>
      <c r="D53" s="61"/>
      <c r="E53" s="60"/>
    </row>
    <row r="54" spans="2:5" ht="14.1" customHeight="1">
      <c r="B54" s="42" t="s">
        <v>230</v>
      </c>
      <c r="C54" s="58"/>
      <c r="D54" s="61"/>
      <c r="E54" s="60"/>
    </row>
    <row r="55" spans="2:5" ht="14.1" customHeight="1">
      <c r="B55" s="42" t="s">
        <v>230</v>
      </c>
      <c r="C55" s="58"/>
      <c r="D55" s="66"/>
      <c r="E55" s="58"/>
    </row>
    <row r="56" spans="2:5" ht="14.1" customHeight="1">
      <c r="B56" s="42" t="s">
        <v>230</v>
      </c>
      <c r="C56" s="58"/>
      <c r="D56" s="66"/>
      <c r="E56" s="58"/>
    </row>
    <row r="57" spans="2:5" ht="14.1" customHeight="1">
      <c r="B57" s="37" t="s">
        <v>220</v>
      </c>
      <c r="C57" s="67">
        <f>SUM(C43:C56)</f>
        <v>-36533727</v>
      </c>
      <c r="D57" s="72"/>
      <c r="E57" s="67">
        <f>SUM(E45:E56)</f>
        <v>-39569141</v>
      </c>
    </row>
    <row r="58" spans="2:5" ht="14.1" customHeight="1">
      <c r="B58" s="48"/>
      <c r="C58" s="58"/>
      <c r="D58" s="66"/>
      <c r="E58" s="58"/>
    </row>
    <row r="59" spans="2:5" ht="14.1" customHeight="1">
      <c r="B59" s="37" t="s">
        <v>219</v>
      </c>
      <c r="C59" s="58"/>
      <c r="D59" s="66"/>
      <c r="E59" s="58"/>
    </row>
    <row r="60" spans="2:5" ht="14.1" customHeight="1">
      <c r="B60" s="42" t="s">
        <v>246</v>
      </c>
      <c r="C60" s="58">
        <v>-147985751</v>
      </c>
      <c r="D60" s="66"/>
      <c r="E60" s="58">
        <v>-136570866</v>
      </c>
    </row>
    <row r="61" spans="2:5" ht="14.1" customHeight="1">
      <c r="B61" s="42" t="s">
        <v>247</v>
      </c>
      <c r="C61" s="58">
        <v>-83059431</v>
      </c>
      <c r="D61" s="66"/>
      <c r="E61" s="58">
        <v>-108537567</v>
      </c>
    </row>
    <row r="62" spans="2:5" ht="14.1" customHeight="1">
      <c r="B62" s="42" t="s">
        <v>245</v>
      </c>
      <c r="C62" s="58">
        <v>-15458908</v>
      </c>
      <c r="D62" s="61"/>
      <c r="E62" s="58">
        <v>-23238113</v>
      </c>
    </row>
    <row r="63" spans="2:5" ht="14.1" customHeight="1">
      <c r="B63" s="42" t="s">
        <v>230</v>
      </c>
      <c r="C63" s="58"/>
      <c r="D63" s="66"/>
      <c r="E63" s="58"/>
    </row>
    <row r="64" spans="2:5" ht="14.1" customHeight="1">
      <c r="B64" s="42" t="s">
        <v>230</v>
      </c>
      <c r="C64" s="58"/>
      <c r="D64" s="66"/>
      <c r="E64" s="58"/>
    </row>
    <row r="65" spans="2:6" ht="14.1" customHeight="1">
      <c r="B65" s="42" t="s">
        <v>230</v>
      </c>
      <c r="C65" s="58"/>
      <c r="D65" s="66"/>
      <c r="E65" s="58"/>
    </row>
    <row r="66" spans="2:6" ht="14.1" customHeight="1">
      <c r="B66" s="42" t="s">
        <v>230</v>
      </c>
      <c r="C66" s="58"/>
      <c r="D66" s="66"/>
      <c r="E66" s="58"/>
    </row>
    <row r="67" spans="2:6" ht="14.1" customHeight="1">
      <c r="B67" s="42" t="s">
        <v>230</v>
      </c>
      <c r="C67" s="58"/>
      <c r="D67" s="66"/>
      <c r="E67" s="58"/>
    </row>
    <row r="68" spans="2:6" ht="15" customHeight="1">
      <c r="B68" s="42" t="s">
        <v>230</v>
      </c>
      <c r="C68" s="58"/>
      <c r="D68" s="66"/>
      <c r="E68" s="58"/>
    </row>
    <row r="69" spans="2:6" ht="15" customHeight="1">
      <c r="B69" s="42" t="s">
        <v>230</v>
      </c>
      <c r="C69" s="58"/>
      <c r="D69" s="66"/>
      <c r="E69" s="58"/>
    </row>
    <row r="70" spans="2:6" ht="15" customHeight="1">
      <c r="B70" s="42" t="s">
        <v>230</v>
      </c>
      <c r="C70" s="58"/>
      <c r="D70" s="66"/>
      <c r="E70" s="58"/>
    </row>
    <row r="71" spans="2:6" ht="14.1" customHeight="1">
      <c r="B71" s="42" t="s">
        <v>230</v>
      </c>
      <c r="C71" s="58"/>
      <c r="D71" s="66"/>
      <c r="E71" s="58"/>
    </row>
    <row r="72" spans="2:6" ht="14.1" customHeight="1">
      <c r="B72" s="37" t="s">
        <v>218</v>
      </c>
      <c r="C72" s="67">
        <f>SUM(C60:C71)</f>
        <v>-246504090</v>
      </c>
      <c r="D72" s="72"/>
      <c r="E72" s="67">
        <f>SUM(E60:E71)</f>
        <v>-268346546</v>
      </c>
    </row>
    <row r="73" spans="2:6" ht="14.1" customHeight="1">
      <c r="B73" s="48"/>
      <c r="C73" s="58"/>
      <c r="D73" s="61"/>
      <c r="E73" s="60"/>
    </row>
    <row r="74" spans="2:6" ht="14.1" customHeight="1">
      <c r="B74" s="37" t="s">
        <v>217</v>
      </c>
      <c r="C74" s="73">
        <f>C41+C57+C72</f>
        <v>103832142</v>
      </c>
      <c r="D74" s="68"/>
      <c r="E74" s="74">
        <f>E41+E57+E72</f>
        <v>1006236</v>
      </c>
    </row>
    <row r="75" spans="2:6">
      <c r="B75" s="47" t="s">
        <v>216</v>
      </c>
      <c r="C75" s="58">
        <v>10875265</v>
      </c>
      <c r="D75" s="61"/>
      <c r="E75" s="58">
        <v>9833172</v>
      </c>
    </row>
    <row r="76" spans="2:6">
      <c r="B76" s="47" t="s">
        <v>215</v>
      </c>
      <c r="C76" s="58">
        <v>31008</v>
      </c>
      <c r="D76" s="61"/>
      <c r="E76" s="58">
        <v>35857</v>
      </c>
    </row>
    <row r="77" spans="2:6" ht="15.75" thickBot="1">
      <c r="B77" s="46" t="s">
        <v>214</v>
      </c>
      <c r="C77" s="75">
        <f>SUM(C74:C76)</f>
        <v>114738415</v>
      </c>
      <c r="D77" s="76"/>
      <c r="E77" s="75">
        <f>SUM(E74:E76)</f>
        <v>10875265</v>
      </c>
    </row>
    <row r="78" spans="2:6" ht="15.75" thickTop="1"/>
    <row r="80" spans="2:6">
      <c r="B80" s="39" t="s">
        <v>25</v>
      </c>
      <c r="C80" s="57">
        <f>+C77-'[1]2.Pasqyra e Pozicioni Financiar'!$B$30</f>
        <v>0</v>
      </c>
      <c r="D80" s="45"/>
      <c r="E80" s="54">
        <f>E77-'[1]2.Pasqyra e Pozicioni Financiar'!$D$30</f>
        <v>0</v>
      </c>
      <c r="F80" s="39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zoomScale="90" zoomScaleNormal="90" workbookViewId="0">
      <selection activeCell="A4" sqref="A4"/>
    </sheetView>
  </sheetViews>
  <sheetFormatPr defaultRowHeight="15"/>
  <cols>
    <col min="1" max="1" width="73.140625" style="78" customWidth="1"/>
    <col min="2" max="12" width="15.7109375" style="78" customWidth="1"/>
    <col min="13" max="16384" width="9.140625" style="78"/>
  </cols>
  <sheetData>
    <row r="1" spans="1:13">
      <c r="A1" s="40" t="s">
        <v>213</v>
      </c>
    </row>
    <row r="2" spans="1:13">
      <c r="A2" s="41" t="s">
        <v>252</v>
      </c>
    </row>
    <row r="3" spans="1:13">
      <c r="A3" s="41" t="s">
        <v>249</v>
      </c>
    </row>
    <row r="4" spans="1:13">
      <c r="A4" s="41" t="s">
        <v>250</v>
      </c>
    </row>
    <row r="5" spans="1:13">
      <c r="A5" s="40" t="s">
        <v>253</v>
      </c>
      <c r="F5" s="79"/>
    </row>
    <row r="6" spans="1:13">
      <c r="A6" s="80"/>
    </row>
    <row r="7" spans="1:13" ht="72">
      <c r="B7" s="81" t="s">
        <v>254</v>
      </c>
      <c r="C7" s="81" t="s">
        <v>255</v>
      </c>
      <c r="D7" s="81" t="s">
        <v>256</v>
      </c>
      <c r="E7" s="82" t="s">
        <v>257</v>
      </c>
      <c r="F7" s="82" t="s">
        <v>258</v>
      </c>
      <c r="G7" s="81" t="s">
        <v>259</v>
      </c>
      <c r="H7" s="81" t="s">
        <v>260</v>
      </c>
      <c r="I7" s="81" t="s">
        <v>261</v>
      </c>
      <c r="J7" s="81" t="s">
        <v>262</v>
      </c>
      <c r="K7" s="81" t="s">
        <v>263</v>
      </c>
      <c r="L7" s="81" t="s">
        <v>262</v>
      </c>
      <c r="M7" s="83"/>
    </row>
    <row r="8" spans="1:13">
      <c r="A8" s="84"/>
      <c r="B8" s="83"/>
      <c r="C8" s="85"/>
      <c r="D8" s="85"/>
      <c r="E8" s="86"/>
      <c r="F8" s="86"/>
      <c r="G8" s="86"/>
      <c r="H8" s="86"/>
      <c r="I8" s="87"/>
      <c r="J8" s="87"/>
      <c r="K8" s="87"/>
      <c r="L8" s="85"/>
      <c r="M8" s="85"/>
    </row>
    <row r="9" spans="1:13">
      <c r="A9" s="88"/>
      <c r="B9" s="89"/>
      <c r="C9" s="89"/>
      <c r="D9" s="89"/>
      <c r="E9" s="90"/>
      <c r="F9" s="90"/>
      <c r="G9" s="90"/>
      <c r="H9" s="90"/>
      <c r="I9" s="91"/>
      <c r="J9" s="91"/>
      <c r="K9" s="91"/>
      <c r="L9" s="91"/>
      <c r="M9" s="85"/>
    </row>
    <row r="10" spans="1:13" ht="15.75" thickBot="1">
      <c r="A10" s="92" t="s">
        <v>264</v>
      </c>
      <c r="B10" s="93">
        <v>525400000</v>
      </c>
      <c r="C10" s="93"/>
      <c r="D10" s="93"/>
      <c r="E10" s="93">
        <v>10580012</v>
      </c>
      <c r="F10" s="93">
        <v>335567128</v>
      </c>
      <c r="G10" s="93"/>
      <c r="H10" s="93"/>
      <c r="I10" s="93">
        <v>1089584</v>
      </c>
      <c r="J10" s="93">
        <f>SUM(B10:I10)</f>
        <v>872636724</v>
      </c>
      <c r="K10" s="93"/>
      <c r="L10" s="93">
        <f>SUM(J10:K10)</f>
        <v>872636724</v>
      </c>
      <c r="M10" s="85"/>
    </row>
    <row r="11" spans="1:13" ht="15.75" thickTop="1">
      <c r="A11" s="94" t="s">
        <v>265</v>
      </c>
      <c r="B11" s="89"/>
      <c r="C11" s="89"/>
      <c r="D11" s="89"/>
      <c r="E11" s="89"/>
      <c r="F11" s="89"/>
      <c r="G11" s="89"/>
      <c r="H11" s="89"/>
      <c r="I11" s="91"/>
      <c r="J11" s="91">
        <f>SUM(B11:I11)</f>
        <v>0</v>
      </c>
      <c r="K11" s="95"/>
      <c r="L11" s="89">
        <f>SUM(J11:K11)</f>
        <v>0</v>
      </c>
      <c r="M11" s="85"/>
    </row>
    <row r="12" spans="1:13">
      <c r="A12" s="92" t="s">
        <v>266</v>
      </c>
      <c r="B12" s="96">
        <f>SUM(B10:B11)</f>
        <v>525400000</v>
      </c>
      <c r="C12" s="96">
        <f t="shared" ref="C12:K12" si="0">SUM(C10:C11)</f>
        <v>0</v>
      </c>
      <c r="D12" s="96">
        <f t="shared" si="0"/>
        <v>0</v>
      </c>
      <c r="E12" s="96">
        <f t="shared" si="0"/>
        <v>10580012</v>
      </c>
      <c r="F12" s="96">
        <f>SUM(F10:F11)</f>
        <v>335567128</v>
      </c>
      <c r="G12" s="96">
        <f t="shared" si="0"/>
        <v>0</v>
      </c>
      <c r="H12" s="96">
        <f t="shared" si="0"/>
        <v>0</v>
      </c>
      <c r="I12" s="96">
        <f t="shared" si="0"/>
        <v>1089584</v>
      </c>
      <c r="J12" s="96">
        <f>SUM(B12:I12)</f>
        <v>872636724</v>
      </c>
      <c r="K12" s="96">
        <f t="shared" si="0"/>
        <v>0</v>
      </c>
      <c r="L12" s="96">
        <f>SUM(J12:K12)</f>
        <v>872636724</v>
      </c>
      <c r="M12" s="85"/>
    </row>
    <row r="13" spans="1:13">
      <c r="A13" s="97" t="s">
        <v>267</v>
      </c>
      <c r="B13" s="89"/>
      <c r="C13" s="89"/>
      <c r="D13" s="89"/>
      <c r="E13" s="89"/>
      <c r="F13" s="89"/>
      <c r="H13" s="89"/>
      <c r="I13" s="98"/>
      <c r="J13" s="98">
        <f>SUM(B13:I13)</f>
        <v>0</v>
      </c>
      <c r="K13" s="98"/>
      <c r="L13" s="89">
        <f t="shared" ref="L13:L37" si="1">SUM(J13:K13)</f>
        <v>0</v>
      </c>
      <c r="M13" s="85"/>
    </row>
    <row r="14" spans="1:13">
      <c r="A14" s="99" t="s">
        <v>261</v>
      </c>
      <c r="B14" s="91"/>
      <c r="C14" s="91"/>
      <c r="D14" s="91"/>
      <c r="E14" s="91"/>
      <c r="F14" s="91"/>
      <c r="G14" s="91"/>
      <c r="H14" s="98"/>
      <c r="I14" s="100">
        <v>3795427</v>
      </c>
      <c r="J14" s="98">
        <f t="shared" ref="J14:J16" si="2">SUM(B14:I14)</f>
        <v>3795427</v>
      </c>
      <c r="K14" s="100"/>
      <c r="L14" s="98">
        <f t="shared" si="1"/>
        <v>3795427</v>
      </c>
      <c r="M14" s="85"/>
    </row>
    <row r="15" spans="1:13">
      <c r="A15" s="99" t="s">
        <v>268</v>
      </c>
      <c r="B15" s="91"/>
      <c r="C15" s="91"/>
      <c r="D15" s="91"/>
      <c r="E15" s="91"/>
      <c r="F15" s="91">
        <v>35857</v>
      </c>
      <c r="G15" s="91"/>
      <c r="H15" s="98"/>
      <c r="I15" s="100"/>
      <c r="J15" s="98">
        <f t="shared" si="2"/>
        <v>35857</v>
      </c>
      <c r="K15" s="98"/>
      <c r="L15" s="98">
        <f>SUM(J15:K15)</f>
        <v>35857</v>
      </c>
      <c r="M15" s="85"/>
    </row>
    <row r="16" spans="1:13">
      <c r="A16" s="99" t="s">
        <v>269</v>
      </c>
      <c r="B16" s="91"/>
      <c r="C16" s="91"/>
      <c r="D16" s="91"/>
      <c r="E16" s="91"/>
      <c r="F16" s="91"/>
      <c r="G16" s="91"/>
      <c r="H16" s="98"/>
      <c r="I16" s="98"/>
      <c r="J16" s="98">
        <f t="shared" si="2"/>
        <v>0</v>
      </c>
      <c r="K16" s="98"/>
      <c r="L16" s="98">
        <f t="shared" si="1"/>
        <v>0</v>
      </c>
      <c r="M16" s="85"/>
    </row>
    <row r="17" spans="1:13">
      <c r="A17" s="97" t="s">
        <v>270</v>
      </c>
      <c r="B17" s="101">
        <f>SUM(B13:B16)</f>
        <v>0</v>
      </c>
      <c r="C17" s="101">
        <f t="shared" ref="C17:K17" si="3">SUM(C13:C16)</f>
        <v>0</v>
      </c>
      <c r="D17" s="101">
        <f t="shared" si="3"/>
        <v>0</v>
      </c>
      <c r="E17" s="101">
        <f t="shared" si="3"/>
        <v>0</v>
      </c>
      <c r="F17" s="101">
        <f t="shared" si="3"/>
        <v>35857</v>
      </c>
      <c r="G17" s="101">
        <f t="shared" si="3"/>
        <v>0</v>
      </c>
      <c r="H17" s="101">
        <f t="shared" si="3"/>
        <v>0</v>
      </c>
      <c r="I17" s="101">
        <f>SUM(I13:I16)</f>
        <v>3795427</v>
      </c>
      <c r="J17" s="101">
        <f>SUM(B17:I17)</f>
        <v>3831284</v>
      </c>
      <c r="K17" s="101">
        <f t="shared" si="3"/>
        <v>0</v>
      </c>
      <c r="L17" s="101">
        <f t="shared" si="1"/>
        <v>3831284</v>
      </c>
      <c r="M17" s="85"/>
    </row>
    <row r="18" spans="1:13" ht="28.5">
      <c r="A18" s="97" t="s">
        <v>271</v>
      </c>
      <c r="B18" s="91"/>
      <c r="C18" s="91"/>
      <c r="D18" s="91"/>
      <c r="E18" s="91"/>
      <c r="F18" s="91"/>
      <c r="G18" s="91"/>
      <c r="H18" s="98"/>
      <c r="I18" s="98"/>
      <c r="J18" s="98">
        <f t="shared" ref="J18:J37" si="4">SUM(B18:I18)</f>
        <v>0</v>
      </c>
      <c r="K18" s="98"/>
      <c r="L18" s="98">
        <f t="shared" si="1"/>
        <v>0</v>
      </c>
      <c r="M18" s="85"/>
    </row>
    <row r="19" spans="1:13">
      <c r="A19" s="102" t="s">
        <v>272</v>
      </c>
      <c r="B19" s="91"/>
      <c r="C19" s="91"/>
      <c r="D19" s="91"/>
      <c r="E19" s="91"/>
      <c r="F19" s="91"/>
      <c r="G19" s="91"/>
      <c r="H19" s="98"/>
      <c r="I19" s="98"/>
      <c r="J19" s="98">
        <f t="shared" si="4"/>
        <v>0</v>
      </c>
      <c r="K19" s="98"/>
      <c r="L19" s="98">
        <f t="shared" si="1"/>
        <v>0</v>
      </c>
      <c r="M19" s="85"/>
    </row>
    <row r="20" spans="1:13">
      <c r="A20" s="102" t="s">
        <v>273</v>
      </c>
      <c r="B20" s="91"/>
      <c r="C20" s="91"/>
      <c r="D20" s="91"/>
      <c r="E20" s="91"/>
      <c r="F20" s="91"/>
      <c r="G20" s="91"/>
      <c r="H20" s="98"/>
      <c r="I20" s="98"/>
      <c r="J20" s="98">
        <f t="shared" si="4"/>
        <v>0</v>
      </c>
      <c r="K20" s="98"/>
      <c r="L20" s="98">
        <f t="shared" si="1"/>
        <v>0</v>
      </c>
      <c r="M20" s="85"/>
    </row>
    <row r="21" spans="1:13">
      <c r="A21" s="103" t="s">
        <v>274</v>
      </c>
      <c r="B21" s="91"/>
      <c r="C21" s="91"/>
      <c r="D21" s="91"/>
      <c r="E21" s="104">
        <v>54480</v>
      </c>
      <c r="F21" s="104">
        <v>1035104</v>
      </c>
      <c r="G21" s="104"/>
      <c r="H21" s="98"/>
      <c r="I21" s="98">
        <v>-1089584</v>
      </c>
      <c r="J21" s="98">
        <f>SUM(B21:I21)</f>
        <v>0</v>
      </c>
      <c r="K21" s="98"/>
      <c r="L21" s="98">
        <f t="shared" si="1"/>
        <v>0</v>
      </c>
      <c r="M21" s="85"/>
    </row>
    <row r="22" spans="1:13">
      <c r="A22" s="97" t="s">
        <v>275</v>
      </c>
      <c r="B22" s="96">
        <f>SUM(B19:B21)</f>
        <v>0</v>
      </c>
      <c r="C22" s="96">
        <f t="shared" ref="C22:K22" si="5">SUM(C19:C21)</f>
        <v>0</v>
      </c>
      <c r="D22" s="96">
        <f t="shared" si="5"/>
        <v>0</v>
      </c>
      <c r="E22" s="96">
        <f t="shared" si="5"/>
        <v>54480</v>
      </c>
      <c r="F22" s="96">
        <f t="shared" si="5"/>
        <v>1035104</v>
      </c>
      <c r="G22" s="96">
        <f t="shared" si="5"/>
        <v>0</v>
      </c>
      <c r="H22" s="96">
        <f t="shared" si="5"/>
        <v>0</v>
      </c>
      <c r="I22" s="96">
        <f t="shared" si="5"/>
        <v>-1089584</v>
      </c>
      <c r="J22" s="101">
        <f>SUM(B22:I22)</f>
        <v>0</v>
      </c>
      <c r="K22" s="96">
        <f t="shared" si="5"/>
        <v>0</v>
      </c>
      <c r="L22" s="96">
        <f>SUM(J22:K22)</f>
        <v>0</v>
      </c>
      <c r="M22" s="85"/>
    </row>
    <row r="23" spans="1:13">
      <c r="A23" s="97"/>
      <c r="B23" s="89"/>
      <c r="C23" s="90"/>
      <c r="D23" s="89"/>
      <c r="E23" s="90"/>
      <c r="F23" s="90"/>
      <c r="G23" s="90"/>
      <c r="H23" s="90"/>
      <c r="I23" s="98"/>
      <c r="J23" s="98"/>
      <c r="K23" s="98"/>
      <c r="L23" s="90"/>
      <c r="M23" s="85"/>
    </row>
    <row r="24" spans="1:13" ht="15.75" thickBot="1">
      <c r="A24" s="97" t="s">
        <v>276</v>
      </c>
      <c r="B24" s="105">
        <f>B12+B17+B22</f>
        <v>525400000</v>
      </c>
      <c r="C24" s="105">
        <f t="shared" ref="C24:K24" si="6">C12+C17+C22</f>
        <v>0</v>
      </c>
      <c r="D24" s="105">
        <f t="shared" si="6"/>
        <v>0</v>
      </c>
      <c r="E24" s="105">
        <f t="shared" si="6"/>
        <v>10634492</v>
      </c>
      <c r="F24" s="105">
        <f t="shared" si="6"/>
        <v>336638089</v>
      </c>
      <c r="G24" s="105">
        <f t="shared" si="6"/>
        <v>0</v>
      </c>
      <c r="H24" s="105">
        <f t="shared" si="6"/>
        <v>0</v>
      </c>
      <c r="I24" s="105">
        <f t="shared" si="6"/>
        <v>3795427</v>
      </c>
      <c r="J24" s="105">
        <f t="shared" si="4"/>
        <v>876468008</v>
      </c>
      <c r="K24" s="105">
        <f t="shared" si="6"/>
        <v>0</v>
      </c>
      <c r="L24" s="105">
        <f t="shared" si="1"/>
        <v>876468008</v>
      </c>
      <c r="M24" s="85"/>
    </row>
    <row r="25" spans="1:13" ht="15.75" thickTop="1">
      <c r="A25" s="106"/>
      <c r="B25" s="89"/>
      <c r="C25" s="89"/>
      <c r="D25" s="89"/>
      <c r="E25" s="89"/>
      <c r="F25" s="89"/>
      <c r="G25" s="89"/>
      <c r="H25" s="89"/>
      <c r="I25" s="98"/>
      <c r="J25" s="98">
        <f t="shared" si="4"/>
        <v>0</v>
      </c>
      <c r="K25" s="98"/>
      <c r="L25" s="89">
        <f t="shared" si="1"/>
        <v>0</v>
      </c>
      <c r="M25" s="85"/>
    </row>
    <row r="26" spans="1:13">
      <c r="A26" s="97" t="s">
        <v>267</v>
      </c>
      <c r="B26" s="91"/>
      <c r="C26" s="91"/>
      <c r="D26" s="91"/>
      <c r="E26" s="91"/>
      <c r="F26" s="91"/>
      <c r="G26" s="91"/>
      <c r="H26" s="98"/>
      <c r="I26" s="98"/>
      <c r="J26" s="98">
        <f t="shared" si="4"/>
        <v>0</v>
      </c>
      <c r="K26" s="98"/>
      <c r="L26" s="98">
        <f t="shared" si="1"/>
        <v>0</v>
      </c>
      <c r="M26" s="85"/>
    </row>
    <row r="27" spans="1:13">
      <c r="A27" s="99" t="s">
        <v>261</v>
      </c>
      <c r="B27" s="91"/>
      <c r="C27" s="91"/>
      <c r="D27" s="91"/>
      <c r="E27" s="91"/>
      <c r="F27" s="91"/>
      <c r="G27" s="91"/>
      <c r="H27" s="98"/>
      <c r="I27" s="100">
        <v>180728933</v>
      </c>
      <c r="J27" s="98">
        <f t="shared" si="4"/>
        <v>180728933</v>
      </c>
      <c r="K27" s="100"/>
      <c r="L27" s="98">
        <f t="shared" si="1"/>
        <v>180728933</v>
      </c>
      <c r="M27" s="85"/>
    </row>
    <row r="28" spans="1:13">
      <c r="A28" s="99" t="s">
        <v>268</v>
      </c>
      <c r="B28" s="91"/>
      <c r="C28" s="91"/>
      <c r="D28" s="91"/>
      <c r="E28" s="91"/>
      <c r="F28" s="91">
        <v>31008</v>
      </c>
      <c r="G28" s="91"/>
      <c r="H28" s="98"/>
      <c r="I28" s="100"/>
      <c r="J28" s="98">
        <f t="shared" si="4"/>
        <v>31008</v>
      </c>
      <c r="K28" s="98"/>
      <c r="L28" s="98">
        <f t="shared" si="1"/>
        <v>31008</v>
      </c>
      <c r="M28" s="85"/>
    </row>
    <row r="29" spans="1:13">
      <c r="A29" s="99" t="s">
        <v>269</v>
      </c>
      <c r="B29" s="91"/>
      <c r="C29" s="91"/>
      <c r="D29" s="91"/>
      <c r="E29" s="91"/>
      <c r="F29" s="91"/>
      <c r="G29" s="91"/>
      <c r="H29" s="98"/>
      <c r="I29" s="98"/>
      <c r="J29" s="98">
        <f t="shared" si="4"/>
        <v>0</v>
      </c>
      <c r="K29" s="98"/>
      <c r="L29" s="98">
        <f t="shared" si="1"/>
        <v>0</v>
      </c>
      <c r="M29" s="85"/>
    </row>
    <row r="30" spans="1:13">
      <c r="A30" s="97" t="s">
        <v>270</v>
      </c>
      <c r="B30" s="101">
        <f>SUM(B27:B29)</f>
        <v>0</v>
      </c>
      <c r="C30" s="101">
        <f t="shared" ref="C30:K30" si="7">SUM(C27:C29)</f>
        <v>0</v>
      </c>
      <c r="D30" s="101">
        <f t="shared" si="7"/>
        <v>0</v>
      </c>
      <c r="E30" s="101">
        <f t="shared" si="7"/>
        <v>0</v>
      </c>
      <c r="F30" s="101">
        <f t="shared" si="7"/>
        <v>31008</v>
      </c>
      <c r="G30" s="101">
        <f t="shared" si="7"/>
        <v>0</v>
      </c>
      <c r="H30" s="101">
        <f t="shared" si="7"/>
        <v>0</v>
      </c>
      <c r="I30" s="101">
        <f t="shared" si="7"/>
        <v>180728933</v>
      </c>
      <c r="J30" s="101">
        <f t="shared" si="4"/>
        <v>180759941</v>
      </c>
      <c r="K30" s="101">
        <f t="shared" si="7"/>
        <v>0</v>
      </c>
      <c r="L30" s="101">
        <f t="shared" si="1"/>
        <v>180759941</v>
      </c>
      <c r="M30" s="85"/>
    </row>
    <row r="31" spans="1:13" ht="28.5">
      <c r="A31" s="97" t="s">
        <v>271</v>
      </c>
      <c r="B31" s="91"/>
      <c r="C31" s="91"/>
      <c r="D31" s="91"/>
      <c r="E31" s="91"/>
      <c r="F31" s="91"/>
      <c r="G31" s="91"/>
      <c r="H31" s="98"/>
      <c r="I31" s="98"/>
      <c r="J31" s="98">
        <f t="shared" si="4"/>
        <v>0</v>
      </c>
      <c r="K31" s="98"/>
      <c r="L31" s="98">
        <f t="shared" si="1"/>
        <v>0</v>
      </c>
      <c r="M31" s="85"/>
    </row>
    <row r="32" spans="1:13">
      <c r="A32" s="102" t="s">
        <v>272</v>
      </c>
      <c r="B32" s="91"/>
      <c r="C32" s="91"/>
      <c r="D32" s="91"/>
      <c r="E32" s="91"/>
      <c r="F32" s="91"/>
      <c r="G32" s="91"/>
      <c r="H32" s="98"/>
      <c r="I32" s="98"/>
      <c r="J32" s="98">
        <f t="shared" si="4"/>
        <v>0</v>
      </c>
      <c r="K32" s="98"/>
      <c r="L32" s="98">
        <f t="shared" si="1"/>
        <v>0</v>
      </c>
      <c r="M32" s="85"/>
    </row>
    <row r="33" spans="1:13">
      <c r="A33" s="102" t="s">
        <v>273</v>
      </c>
      <c r="B33" s="91"/>
      <c r="C33" s="91"/>
      <c r="D33" s="91"/>
      <c r="E33" s="91"/>
      <c r="F33" s="91"/>
      <c r="G33" s="91"/>
      <c r="H33" s="98"/>
      <c r="I33" s="98"/>
      <c r="J33" s="98">
        <f t="shared" si="4"/>
        <v>0</v>
      </c>
      <c r="K33" s="98"/>
      <c r="L33" s="98">
        <f t="shared" si="1"/>
        <v>0</v>
      </c>
      <c r="M33" s="85"/>
    </row>
    <row r="34" spans="1:13">
      <c r="A34" s="103" t="s">
        <v>274</v>
      </c>
      <c r="B34" s="91"/>
      <c r="C34" s="91"/>
      <c r="D34" s="91"/>
      <c r="E34" s="104">
        <v>189772</v>
      </c>
      <c r="F34" s="104">
        <v>3605655</v>
      </c>
      <c r="G34" s="104"/>
      <c r="H34" s="98"/>
      <c r="I34" s="98">
        <v>-3795427</v>
      </c>
      <c r="J34" s="98">
        <f t="shared" si="4"/>
        <v>0</v>
      </c>
      <c r="K34" s="98"/>
      <c r="L34" s="98">
        <f t="shared" si="1"/>
        <v>0</v>
      </c>
      <c r="M34" s="85"/>
    </row>
    <row r="35" spans="1:13">
      <c r="A35" s="97" t="s">
        <v>275</v>
      </c>
      <c r="B35" s="101">
        <f>SUM(B32:B34)</f>
        <v>0</v>
      </c>
      <c r="C35" s="101">
        <f t="shared" ref="C35:K35" si="8">SUM(C32:C34)</f>
        <v>0</v>
      </c>
      <c r="D35" s="101">
        <f t="shared" si="8"/>
        <v>0</v>
      </c>
      <c r="E35" s="101">
        <f t="shared" si="8"/>
        <v>189772</v>
      </c>
      <c r="F35" s="101">
        <f t="shared" si="8"/>
        <v>3605655</v>
      </c>
      <c r="G35" s="101">
        <f t="shared" si="8"/>
        <v>0</v>
      </c>
      <c r="H35" s="101">
        <f t="shared" si="8"/>
        <v>0</v>
      </c>
      <c r="I35" s="101">
        <f t="shared" si="8"/>
        <v>-3795427</v>
      </c>
      <c r="J35" s="101">
        <f t="shared" si="4"/>
        <v>0</v>
      </c>
      <c r="K35" s="101">
        <f t="shared" si="8"/>
        <v>0</v>
      </c>
      <c r="L35" s="101">
        <f t="shared" si="1"/>
        <v>0</v>
      </c>
      <c r="M35" s="85"/>
    </row>
    <row r="36" spans="1:13">
      <c r="A36" s="97"/>
      <c r="B36" s="91"/>
      <c r="C36" s="91"/>
      <c r="D36" s="91"/>
      <c r="E36" s="91"/>
      <c r="F36" s="91"/>
      <c r="G36" s="91"/>
      <c r="H36" s="98"/>
      <c r="I36" s="98"/>
      <c r="J36" s="98"/>
      <c r="K36" s="98"/>
      <c r="L36" s="98"/>
      <c r="M36" s="85"/>
    </row>
    <row r="37" spans="1:13" ht="15.75" thickBot="1">
      <c r="A37" s="97" t="s">
        <v>277</v>
      </c>
      <c r="B37" s="105">
        <f>B24+B30+B35</f>
        <v>525400000</v>
      </c>
      <c r="C37" s="105">
        <f t="shared" ref="C37:K37" si="9">C24+C30+C35</f>
        <v>0</v>
      </c>
      <c r="D37" s="105">
        <f t="shared" si="9"/>
        <v>0</v>
      </c>
      <c r="E37" s="105">
        <f>E24+E30+E35</f>
        <v>10824264</v>
      </c>
      <c r="F37" s="105">
        <f t="shared" si="9"/>
        <v>340274752</v>
      </c>
      <c r="G37" s="105">
        <f t="shared" si="9"/>
        <v>0</v>
      </c>
      <c r="H37" s="105">
        <f t="shared" si="9"/>
        <v>0</v>
      </c>
      <c r="I37" s="105">
        <f t="shared" si="9"/>
        <v>180728933</v>
      </c>
      <c r="J37" s="105">
        <f t="shared" si="4"/>
        <v>1057227949</v>
      </c>
      <c r="K37" s="105">
        <f t="shared" si="9"/>
        <v>0</v>
      </c>
      <c r="L37" s="105">
        <f t="shared" si="1"/>
        <v>1057227949</v>
      </c>
      <c r="M37" s="85"/>
    </row>
    <row r="38" spans="1:13" ht="15.75" thickTop="1">
      <c r="B38" s="107"/>
      <c r="C38" s="107"/>
      <c r="D38" s="107"/>
      <c r="E38" s="107"/>
      <c r="F38" s="107"/>
      <c r="G38" s="107"/>
      <c r="H38" s="79"/>
      <c r="I38" s="79"/>
      <c r="J38" s="79"/>
      <c r="K38" s="79"/>
      <c r="L38" s="79"/>
      <c r="M38" s="85"/>
    </row>
    <row r="39" spans="1:13">
      <c r="A39" s="108" t="s">
        <v>278</v>
      </c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8"/>
      <c r="M39" s="85"/>
    </row>
    <row r="40" spans="1:13">
      <c r="A40" s="108" t="s">
        <v>279</v>
      </c>
      <c r="B40" s="109"/>
      <c r="C40" s="109"/>
      <c r="D40" s="109"/>
      <c r="E40" s="109"/>
      <c r="F40" s="109"/>
      <c r="G40" s="109"/>
      <c r="H40" s="110"/>
      <c r="I40" s="110"/>
      <c r="J40" s="108"/>
      <c r="K40" s="110"/>
      <c r="L40" s="108"/>
      <c r="M40" s="85"/>
    </row>
    <row r="41" spans="1:13">
      <c r="B41" s="85"/>
      <c r="C41" s="85"/>
      <c r="D41" s="85"/>
      <c r="E41" s="85"/>
      <c r="F41" s="85"/>
      <c r="G41" s="85"/>
      <c r="M41" s="85"/>
    </row>
    <row r="42" spans="1:13">
      <c r="B42" s="85"/>
      <c r="C42" s="85"/>
      <c r="D42" s="85"/>
      <c r="E42" s="85"/>
      <c r="F42" s="85"/>
      <c r="G42" s="85"/>
      <c r="M42" s="85"/>
    </row>
    <row r="43" spans="1:13">
      <c r="B43" s="85"/>
      <c r="C43" s="85"/>
      <c r="D43" s="85"/>
      <c r="E43" s="107"/>
      <c r="F43" s="107"/>
      <c r="G43" s="85"/>
    </row>
  </sheetData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2" ma:contentTypeDescription="Create a new document." ma:contentTypeScope="" ma:versionID="8d674f01fcac98ee449011b952f21b14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4a1128ff5e3c3056c7f772ea91c93386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972571-3A51-4EFB-9C77-5D4657D273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E9E0C9B-E7AC-4C3B-A59C-24D987B6192E}">
  <ds:schemaRefs>
    <ds:schemaRef ds:uri="http://schemas.microsoft.com/office/2006/metadata/properties"/>
    <ds:schemaRef ds:uri="http://purl.org/dc/elements/1.1/"/>
    <ds:schemaRef ds:uri="0d62824e-ccf0-4f58-b232-9df9794f1c15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819bd57e-276e-48d2-82af-da15289a4e67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B4A296-7EFA-441E-9B03-91F980359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2.Pasqyra e Pozicioni Financiar</vt:lpstr>
      <vt:lpstr>1.Pasqyra e Perform. (natyra)</vt:lpstr>
      <vt:lpstr>5-CashFlow (indirekt)</vt:lpstr>
      <vt:lpstr>Pasqyra e Levizjeve ne Kapital</vt:lpstr>
      <vt:lpstr>Shpenzime te pazbritshme 14  </vt:lpstr>
      <vt:lpstr>'2.Pasqyra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2022-07-30T13:10:50Z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</Properties>
</file>