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45" windowWidth="14340" windowHeight="11580" tabRatio="823" activeTab="3"/>
  </bookViews>
  <sheets>
    <sheet name="Kop." sheetId="1" r:id="rId1"/>
    <sheet name="Aktivet" sheetId="4" r:id="rId2"/>
    <sheet name="Pasivet" sheetId="14" r:id="rId3"/>
    <sheet name="PASH 1" sheetId="15" r:id="rId4"/>
    <sheet name="Fluksi 1" sheetId="17" r:id="rId5"/>
    <sheet name="Kapitali 1" sheetId="25" r:id="rId6"/>
    <sheet name="Shenimet " sheetId="23" r:id="rId7"/>
    <sheet name="Shenimet shpjeguese" sheetId="22" r:id="rId8"/>
    <sheet name="AAM" sheetId="26" r:id="rId9"/>
  </sheets>
  <externalReferences>
    <externalReference r:id="rId10"/>
  </externalReferences>
  <calcPr calcId="124519"/>
</workbook>
</file>

<file path=xl/calcChain.xml><?xml version="1.0" encoding="utf-8"?>
<calcChain xmlns="http://schemas.openxmlformats.org/spreadsheetml/2006/main">
  <c r="E21" i="26"/>
  <c r="F21"/>
  <c r="G21"/>
  <c r="H21"/>
  <c r="I21"/>
  <c r="J21"/>
  <c r="D21"/>
  <c r="J20"/>
  <c r="J19"/>
  <c r="J18"/>
  <c r="J17"/>
  <c r="E16"/>
  <c r="F16"/>
  <c r="J16"/>
  <c r="E15"/>
  <c r="F15"/>
  <c r="J15"/>
  <c r="E14"/>
  <c r="F14"/>
  <c r="J14"/>
  <c r="E13"/>
  <c r="F13"/>
  <c r="J13"/>
  <c r="E12"/>
  <c r="F12"/>
  <c r="J12"/>
  <c r="E11"/>
  <c r="D11"/>
  <c r="E10"/>
  <c r="F9"/>
  <c r="F11"/>
  <c r="J11"/>
  <c r="F10"/>
  <c r="J10"/>
  <c r="G180" i="22"/>
  <c r="G179"/>
  <c r="G177"/>
  <c r="G175"/>
  <c r="G174"/>
  <c r="G171"/>
  <c r="G170"/>
  <c r="G167"/>
  <c r="G142"/>
  <c r="G140"/>
  <c r="G139"/>
  <c r="G138"/>
  <c r="D132"/>
  <c r="G119"/>
  <c r="G117"/>
  <c r="G115"/>
  <c r="I95"/>
  <c r="I96"/>
  <c r="I97"/>
  <c r="I98"/>
  <c r="I99"/>
  <c r="I100"/>
  <c r="I101"/>
  <c r="I102"/>
  <c r="I103"/>
  <c r="I104"/>
  <c r="I105"/>
  <c r="D106"/>
  <c r="E106"/>
  <c r="F106"/>
  <c r="G106"/>
  <c r="H106"/>
  <c r="C106"/>
  <c r="G84"/>
  <c r="G74"/>
  <c r="G60"/>
  <c r="G68"/>
  <c r="G70"/>
  <c r="G29"/>
  <c r="F38" i="17"/>
  <c r="F36"/>
  <c r="F25"/>
  <c r="F24"/>
  <c r="F16"/>
  <c r="F15"/>
  <c r="F11"/>
  <c r="G49" i="15"/>
  <c r="G45"/>
  <c r="G44"/>
  <c r="G39"/>
  <c r="G36"/>
  <c r="G31"/>
  <c r="G25"/>
  <c r="G22"/>
  <c r="G18"/>
  <c r="G15"/>
  <c r="G6"/>
  <c r="H56" i="14"/>
  <c r="H57"/>
  <c r="H50"/>
  <c r="H45"/>
  <c r="H44"/>
  <c r="H40"/>
  <c r="H29"/>
  <c r="H28"/>
  <c r="H20"/>
  <c r="H17"/>
  <c r="H10"/>
  <c r="H60" i="4"/>
  <c r="H59"/>
  <c r="H53"/>
  <c r="H45"/>
  <c r="H38"/>
  <c r="H36"/>
  <c r="H25"/>
  <c r="H15"/>
  <c r="H14"/>
  <c r="H10"/>
  <c r="H7"/>
  <c r="H18" i="22"/>
  <c r="H6"/>
  <c r="G49"/>
  <c r="J8" i="25"/>
  <c r="J17"/>
  <c r="C189" i="22"/>
  <c r="H186"/>
  <c r="G90"/>
  <c r="G87"/>
  <c r="G86"/>
  <c r="I94"/>
  <c r="I106"/>
  <c r="G51"/>
  <c r="G46"/>
  <c r="D44"/>
  <c r="G31"/>
  <c r="E13" i="25"/>
  <c r="F13"/>
  <c r="F17"/>
  <c r="G13"/>
  <c r="H13"/>
  <c r="H17"/>
  <c r="I13"/>
  <c r="J13"/>
  <c r="K13"/>
  <c r="L9"/>
  <c r="N9"/>
  <c r="L10"/>
  <c r="L11"/>
  <c r="N11"/>
  <c r="L12"/>
  <c r="L14"/>
  <c r="N14"/>
  <c r="L15"/>
  <c r="L16"/>
  <c r="N16"/>
  <c r="L7"/>
  <c r="G124" i="22"/>
  <c r="H21"/>
  <c r="H24"/>
  <c r="N10" i="25"/>
  <c r="N12"/>
  <c r="N15"/>
  <c r="L8"/>
  <c r="N8"/>
  <c r="E15" i="17"/>
  <c r="E38"/>
  <c r="H195" i="22"/>
  <c r="F195"/>
  <c r="H187"/>
  <c r="G147"/>
  <c r="H14"/>
  <c r="H12"/>
  <c r="H10"/>
  <c r="E17" i="25"/>
  <c r="G17"/>
  <c r="I17"/>
  <c r="K17"/>
  <c r="M17"/>
  <c r="D17"/>
  <c r="L17"/>
  <c r="N17"/>
  <c r="D13"/>
  <c r="L13"/>
  <c r="N13"/>
  <c r="E36" i="17"/>
  <c r="E25"/>
  <c r="E24"/>
  <c r="E16"/>
  <c r="E11"/>
  <c r="G55" i="15"/>
  <c r="F55"/>
  <c r="F45"/>
  <c r="F39"/>
  <c r="F36"/>
  <c r="F31"/>
  <c r="F25"/>
  <c r="F22"/>
  <c r="F18"/>
  <c r="F15"/>
  <c r="F6"/>
  <c r="G50" i="14"/>
  <c r="G56"/>
  <c r="G40"/>
  <c r="G29"/>
  <c r="G20"/>
  <c r="G141" i="22"/>
  <c r="G17" i="14"/>
  <c r="G10"/>
  <c r="G53" i="4"/>
  <c r="G45"/>
  <c r="G59"/>
  <c r="G38"/>
  <c r="G25"/>
  <c r="G15"/>
  <c r="G14"/>
  <c r="G10"/>
  <c r="G7"/>
  <c r="H5" i="22"/>
  <c r="G44" i="14"/>
  <c r="F7" i="17"/>
  <c r="H6" i="14"/>
  <c r="H17" i="22"/>
  <c r="H188"/>
  <c r="E7" i="17"/>
  <c r="G6" i="14"/>
  <c r="G30" i="22"/>
  <c r="G36" i="4"/>
  <c r="G60"/>
  <c r="F44" i="15"/>
  <c r="F49"/>
  <c r="G28" i="14"/>
  <c r="G45"/>
  <c r="G57"/>
  <c r="G164" i="22"/>
  <c r="G176"/>
  <c r="G181"/>
  <c r="G182"/>
</calcChain>
</file>

<file path=xl/sharedStrings.xml><?xml version="1.0" encoding="utf-8"?>
<sst xmlns="http://schemas.openxmlformats.org/spreadsheetml/2006/main" count="706" uniqueCount="422">
  <si>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</si>
  <si>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</si>
  <si>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</si>
  <si>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</si>
  <si>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</si>
  <si>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</si>
  <si>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</si>
  <si>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</si>
  <si>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</si>
  <si>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</si>
  <si>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</si>
  <si>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</si>
  <si>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</si>
  <si>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</si>
  <si>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</si>
  <si>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</si>
  <si>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</si>
  <si>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</si>
  <si>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</si>
  <si>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</si>
  <si>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</si>
  <si>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</si>
  <si>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</si>
  <si>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</si>
  <si>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</si>
  <si>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</si>
  <si>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</si>
  <si>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</si>
  <si>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</si>
  <si>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</si>
  <si>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</si>
  <si>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</si>
  <si>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</si>
  <si>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</si>
  <si>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</si>
  <si>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</si>
  <si>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</si>
  <si>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</si>
  <si>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</si>
  <si>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</si>
  <si>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</si>
  <si>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</si>
  <si>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</si>
  <si>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</si>
  <si>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</si>
  <si>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</si>
  <si>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</si>
  <si>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</si>
  <si>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</si>
  <si>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</si>
  <si>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</si>
  <si>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</si>
  <si>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</si>
  <si>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</si>
  <si>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</si>
  <si>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</si>
  <si>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</si>
  <si>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</si>
  <si>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</si>
  <si>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</si>
  <si>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</si>
  <si>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</si>
  <si>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 xml:space="preserve">Tituj të tjerë të mbajtur si aktive afatgjata </t>
  </si>
  <si>
    <t>Tituj të tjerë të huadhënies</t>
  </si>
  <si>
    <t>Aktivet materiale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</si>
  <si>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</si>
  <si>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</si>
  <si>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</si>
  <si>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</si>
  <si>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</si>
  <si>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</si>
  <si>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</si>
  <si>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</si>
  <si>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</si>
  <si>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</si>
  <si>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</si>
  <si>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</si>
  <si>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</si>
  <si>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</si>
  <si>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</si>
  <si>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</si>
  <si>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</si>
  <si>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</si>
  <si>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</si>
  <si>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</si>
  <si>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</si>
  <si>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</si>
  <si>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</si>
  <si>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</si>
  <si>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</si>
  <si>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</si>
  <si>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</si>
  <si>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</si>
  <si>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</si>
  <si>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</si>
  <si>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</si>
  <si>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</si>
  <si>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</si>
  <si>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</si>
  <si>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</si>
  <si>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</si>
  <si>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</si>
  <si>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</si>
  <si>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</si>
  <si>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</si>
  <si>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</si>
  <si>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</si>
  <si>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</si>
  <si>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</si>
  <si>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</si>
  <si>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</si>
  <si>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</si>
  <si>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</si>
  <si>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</si>
  <si>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</si>
  <si>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</si>
  <si>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</si>
  <si>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</si>
  <si>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</si>
  <si>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</si>
  <si>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</si>
  <si>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>Shpenzime të personelit</t>
  </si>
  <si>
    <t>Paga dhe shpërblime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</si>
  <si>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</si>
  <si>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</si>
  <si>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</si>
  <si>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</si>
  <si>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>Të ardhura nga investimet dhe huatë e tjera pjesë e aktiveve afatgjata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</si>
  <si>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</si>
  <si>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</si>
  <si>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</si>
  <si>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</si>
  <si>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</si>
  <si>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</si>
  <si>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</si>
  <si>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</si>
  <si>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</si>
  <si>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</si>
  <si>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</si>
  <si>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</si>
  <si>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</si>
  <si>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</si>
  <si>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Të ardhura nga njësitë ekonomike ku ka interesa pjesëmarrëse 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</si>
  <si>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</si>
  <si>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</si>
  <si>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</si>
  <si>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</si>
  <si>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</si>
  <si>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</si>
  <si>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</si>
  <si>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</si>
  <si>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</si>
  <si>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</si>
  <si>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direkte)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</si>
  <si>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</si>
  <si>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</si>
  <si>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</si>
  <si>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</si>
  <si>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</si>
  <si>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</si>
  <si>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</si>
  <si>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</si>
  <si>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</si>
  <si>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</si>
  <si>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</si>
  <si>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</si>
  <si>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</si>
  <si>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</si>
  <si>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</si>
  <si>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</si>
  <si>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</si>
  <si>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</si>
  <si>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</si>
  <si>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</si>
  <si>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</si>
  <si>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</si>
  <si>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</si>
  <si>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</si>
  <si>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</si>
  <si>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</si>
  <si>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</si>
  <si>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</si>
  <si>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</si>
  <si>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</si>
  <si>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Fitim / Humbja e vitit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</si>
  <si>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</si>
  <si>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</si>
  <si>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</si>
  <si>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</si>
  <si>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</si>
  <si>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</si>
  <si>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</si>
  <si>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</si>
  <si>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</si>
  <si>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</si>
  <si>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</si>
  <si>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</si>
  <si>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</si>
  <si>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</si>
  <si>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</si>
  <si>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</si>
  <si>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</si>
  <si>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</si>
  <si>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</si>
  <si>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</si>
  <si>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</si>
  <si>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</si>
  <si>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 xml:space="preserve">     Kuadri ligjor: Ligjit 9228 dt 29.04.2004 "Per Kontabilitetin dhe Pasqyrat Financiare"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</si>
  <si>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</si>
  <si>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</si>
  <si>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</si>
  <si>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</si>
  <si>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</si>
  <si>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</si>
  <si>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</si>
  <si>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</si>
  <si>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</si>
  <si>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</si>
  <si>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</si>
  <si>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</si>
  <si>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</si>
  <si>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</si>
  <si>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</si>
  <si>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</si>
  <si>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</si>
  <si>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</si>
  <si>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</si>
  <si>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</si>
  <si>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</si>
  <si>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</si>
  <si>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</si>
  <si>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</si>
  <si>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</si>
  <si>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</si>
  <si>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</si>
  <si>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</si>
  <si>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</si>
  <si>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me 5 % te vleftes se mbetur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</si>
  <si>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</si>
  <si>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</si>
  <si>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Kuadri kontabel i aplikuar : Stndartet Kombetare te Kontabilitetit ne Shqiperi.(SKK 2)</t>
  </si>
  <si>
    <t xml:space="preserve">     Baza e pergatitjes se PF : Te drejtat dhe detyrimet e konstatuara.(SSK 1) </t>
  </si>
  <si>
    <t xml:space="preserve">     Parimet dhe karakteristikat cilesore te perdorura per hartimin e P.F. : (SKK 1)</t>
  </si>
  <si>
    <t>interesat) eshte metoda e kapitalizimit ne koston e aktivit per periudhen e investimit.(SKK 5)</t>
  </si>
  <si>
    <t>bilanc me kosto minus amortizimin e akumuluar. (SKK 5)</t>
  </si>
  <si>
    <t xml:space="preserve">     Per llogaritjen e amortizimit te AAM (SKK 5) njesia jone ekonomike  ka percaktuar</t>
  </si>
  <si>
    <t xml:space="preserve">     Per llogaritjen e amortizimit te AAJM (SKK 5) njesia ekonomike raportuese ka </t>
  </si>
  <si>
    <t>percaktuar si metode te amortizimit metoden lineare me normen e amortizimit me  15 % ne vit.</t>
  </si>
  <si>
    <t>Pasqyra Finanicare jane te konsoliduara</t>
  </si>
  <si>
    <t>leke</t>
  </si>
  <si>
    <t>dalje e pare.(SKK 4)</t>
  </si>
  <si>
    <t>Po</t>
  </si>
  <si>
    <t xml:space="preserve">     &gt;Llog./kerkesa te arktueshme klient per shitje</t>
  </si>
  <si>
    <t xml:space="preserve">     &gt;Llog./kerkesa te arktueshme debitore te tjere</t>
  </si>
  <si>
    <t xml:space="preserve">     &gt;Tatim mbi fitimin</t>
  </si>
  <si>
    <t xml:space="preserve">     &gt;TVSH</t>
  </si>
  <si>
    <t xml:space="preserve">     &gt;Te drejta e detyrime ndaj ortakeve</t>
  </si>
  <si>
    <t>a</t>
  </si>
  <si>
    <t>b</t>
  </si>
  <si>
    <t>c</t>
  </si>
  <si>
    <t>d</t>
  </si>
  <si>
    <t>e</t>
  </si>
  <si>
    <t>Inventar imet(amortizueshem)</t>
  </si>
  <si>
    <t xml:space="preserve">Toka </t>
  </si>
  <si>
    <t>Ndërtesa</t>
  </si>
  <si>
    <t>Tituj të huadhënies  njësitë ekonomike ka interesa pjesëmarrëse</t>
  </si>
  <si>
    <t>Koncesione,patenta,liçenca,marka tregtare,të drejta  të ngjashme</t>
  </si>
  <si>
    <t xml:space="preserve">     &gt;Te pagueshme ndaj furnitoreve</t>
  </si>
  <si>
    <t xml:space="preserve">     &gt;Debtitore dhe Kreditore te tjere</t>
  </si>
  <si>
    <t xml:space="preserve">Të pagueshme ndaj punonjësve </t>
  </si>
  <si>
    <t>Të pagueshme ndaj  sigurimeve shoqërore/shëndetsore</t>
  </si>
  <si>
    <t xml:space="preserve">     &gt;Detyrime tatimore per TAP-in</t>
  </si>
  <si>
    <t xml:space="preserve">     &gt;Detyrime tatimore per Tatim Fitimin</t>
  </si>
  <si>
    <t xml:space="preserve">     &gt;Detyrime tatimore per TVSH-ne</t>
  </si>
  <si>
    <t xml:space="preserve">     &gt;Detyrime tatimore per Tatimin ne Burim</t>
  </si>
  <si>
    <t>Të pagueshme  njësive ekonomike ku ka interesa pjesëmarrëse</t>
  </si>
  <si>
    <t>Të pagueshme ndaj punonjësve e sigurimeve shoqërore/shëndet.</t>
  </si>
  <si>
    <t>Te ardhura nga shitja e produktit te gatshem</t>
  </si>
  <si>
    <t>Te ardhura nga shitja e mallrave</t>
  </si>
  <si>
    <t>Te ardhura nga shitja e sherbimeve</t>
  </si>
  <si>
    <t>Te ardhura nga shitjet e perjashtuara(apartamente e njesi sherbimi)</t>
  </si>
  <si>
    <t xml:space="preserve">Shpenzime të sigurimeve shoqërore/shëndetsore </t>
  </si>
  <si>
    <t>Amortizimi vjetor I Aktiveve Afat Gjata</t>
  </si>
  <si>
    <t>Amortizimi vjetor I Inventarit te Imet</t>
  </si>
  <si>
    <t>Mallra</t>
  </si>
  <si>
    <t>Shpenzime per furnitura dhe te ngjashme</t>
  </si>
  <si>
    <t>Shpenzime  tatimore dhe doganore e pagesa te ngjashme</t>
  </si>
  <si>
    <t>Shpenzime te tjera shfrytezimi</t>
  </si>
  <si>
    <t>Shpenzime per penalitete gjoba dhe te ngjashme</t>
  </si>
  <si>
    <t>Te ardhura nga Rivleresime tatimore</t>
  </si>
  <si>
    <t>Shpenzime  personeli per dieta, urdher sherbime, shperblime e tjera</t>
  </si>
  <si>
    <t>a. Te ardhura dhe shpenzime nga interesi</t>
  </si>
  <si>
    <t>b. Shpenzime komisione bankare</t>
  </si>
  <si>
    <t>c. Te ardhura dhe shpenzime nga kursi kembimit</t>
  </si>
  <si>
    <t xml:space="preserve">Interesa të arkëtueshëm dhe të ardhura të tjera të ngjashme </t>
  </si>
  <si>
    <t>Zhvlerësimi i aktiveve  financiare  të mbajtura si aktive afatshkurtra</t>
  </si>
  <si>
    <t xml:space="preserve">Rritje/(rënie) neto në mjete monetare dhe ekuivalentë </t>
  </si>
  <si>
    <t>Primi me kapitalin</t>
  </si>
  <si>
    <t>Pozicioni financiar më 31 dhjetor 2015</t>
  </si>
  <si>
    <t xml:space="preserve"> EGNATIA TELEVIZION  SHA</t>
  </si>
  <si>
    <t>K21803001P</t>
  </si>
  <si>
    <t>Bulevardi Deshmoret e Kombit, Hotel Rogner</t>
  </si>
  <si>
    <t>TIRANE</t>
  </si>
  <si>
    <t xml:space="preserve">  MEDIA</t>
  </si>
  <si>
    <t>Shpenzime të shtyra(Shpenzime periudhave te ardhshme)</t>
  </si>
  <si>
    <t>Makineri pune dhe paisje zyre e informatike</t>
  </si>
  <si>
    <t>Pagesa të tjera(Ortake)</t>
  </si>
  <si>
    <t>Tatim tjera te  paguara</t>
  </si>
  <si>
    <t>Ref.</t>
  </si>
  <si>
    <t>S H E N I M E T          S H P J E G U E S 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</si>
  <si>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</si>
  <si>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</si>
  <si>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</si>
  <si>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</si>
  <si>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</si>
  <si>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</si>
  <si>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</si>
  <si>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</si>
  <si>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Tirana</t>
  </si>
  <si>
    <t>Leke</t>
  </si>
  <si>
    <t>0800-301585-100 CB</t>
  </si>
  <si>
    <t>Euro</t>
  </si>
  <si>
    <t>0800-301585-101 CB</t>
  </si>
  <si>
    <t>Bkt</t>
  </si>
  <si>
    <t>405022777CLPRCLALLAH</t>
  </si>
  <si>
    <t>405022777CLPRCFEURGB</t>
  </si>
  <si>
    <t>AL8320211180000000000126050</t>
  </si>
  <si>
    <t>AL33202111780000000001126050</t>
  </si>
  <si>
    <t>Prokredit</t>
  </si>
  <si>
    <t>AL29209111080000106785420001</t>
  </si>
  <si>
    <t xml:space="preserve">Alpha </t>
  </si>
  <si>
    <t>AL79902113884111230014202863</t>
  </si>
  <si>
    <t>Arka ne Leke</t>
  </si>
  <si>
    <t>Arka ne Euro</t>
  </si>
  <si>
    <t>Arka ne Dollare</t>
  </si>
  <si>
    <t>Pershkrimi</t>
  </si>
  <si>
    <t>Vlera</t>
  </si>
  <si>
    <t>Club Muzikor sha</t>
  </si>
  <si>
    <t>Emertimi</t>
  </si>
  <si>
    <t>amortizim</t>
  </si>
  <si>
    <t>Vl.mbetur</t>
  </si>
  <si>
    <t>paksime</t>
  </si>
  <si>
    <t>shtesa</t>
  </si>
  <si>
    <t>Amortizimi</t>
  </si>
  <si>
    <t>Toka</t>
  </si>
  <si>
    <t>Ndertesa</t>
  </si>
  <si>
    <t>Kondicioner</t>
  </si>
  <si>
    <t>Mjete transporti</t>
  </si>
  <si>
    <t>Kolltuqe</t>
  </si>
  <si>
    <t>kompiuter</t>
  </si>
  <si>
    <t>antena +pajisje</t>
  </si>
  <si>
    <t>TV Samsung</t>
  </si>
  <si>
    <t>●</t>
  </si>
  <si>
    <t>Fitimi i ushtrimit</t>
  </si>
  <si>
    <t>Shpenzime te pa zbriteshme</t>
  </si>
  <si>
    <t>Fitimi para tatimit</t>
  </si>
  <si>
    <t>Tatimi mbi fitimin</t>
  </si>
  <si>
    <t>blerjet</t>
  </si>
  <si>
    <t>vlera pa tvsh</t>
  </si>
  <si>
    <t>Deklarime ne PF</t>
  </si>
  <si>
    <t>Diferenca</t>
  </si>
  <si>
    <t>Bl.Perjashtuara</t>
  </si>
  <si>
    <t>Blerje mallra</t>
  </si>
  <si>
    <t>Deklarime</t>
  </si>
  <si>
    <t>Importe</t>
  </si>
  <si>
    <t>Ndrushim gjendje</t>
  </si>
  <si>
    <t>PF</t>
  </si>
  <si>
    <t>Bl.tatueshme</t>
  </si>
  <si>
    <t xml:space="preserve">Blerje lend  e pare </t>
  </si>
  <si>
    <t xml:space="preserve">Blerje lend  banke </t>
  </si>
  <si>
    <t>perbehet nga:</t>
  </si>
  <si>
    <t>Furnitrura(618)FBT</t>
  </si>
  <si>
    <t>Furnitrura(613)FBT</t>
  </si>
  <si>
    <t>Furnitrura(638)FBT</t>
  </si>
  <si>
    <t>banke(638)</t>
  </si>
  <si>
    <t>dieta bank(625)</t>
  </si>
  <si>
    <t>periudhes rraportuese dhe  korigjim nuk ka.</t>
  </si>
  <si>
    <t>Raiffaisen</t>
  </si>
  <si>
    <t xml:space="preserve">Golden Eagle shpk </t>
  </si>
  <si>
    <t xml:space="preserve">Did Shipping </t>
  </si>
  <si>
    <t xml:space="preserve">MC shpk </t>
  </si>
  <si>
    <t xml:space="preserve">Edil-Al </t>
  </si>
  <si>
    <t xml:space="preserve">Java Publicitet </t>
  </si>
  <si>
    <t>ipad (cope 5)</t>
  </si>
  <si>
    <t>kompjuter(1cope)</t>
  </si>
  <si>
    <t>shtes aktive</t>
  </si>
  <si>
    <t>Tatimi i derdhur paradhenie</t>
  </si>
  <si>
    <t>Tatimi i vitit ushtrimor</t>
  </si>
  <si>
    <t>Tatimi i derdhur teper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</si>
  <si>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</si>
  <si>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</si>
  <si>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</si>
  <si>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</si>
  <si>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Tatim celje(gjendje)</t>
  </si>
  <si>
    <t xml:space="preserve">Mallra </t>
  </si>
  <si>
    <t>Golden Eagle shpk</t>
  </si>
  <si>
    <t xml:space="preserve">Diamond </t>
  </si>
  <si>
    <t>Autoriteti Mediave Audiovizive</t>
  </si>
  <si>
    <t xml:space="preserve">                                                                                                ADMINISTRATORI</t>
  </si>
  <si>
    <t xml:space="preserve">                                                                                             ARJAN BYLYKBASHI</t>
  </si>
  <si>
    <t>Viti   2016</t>
  </si>
  <si>
    <t>01.01.2016</t>
  </si>
  <si>
    <t>31.12.2016</t>
  </si>
  <si>
    <t>28,02,2017</t>
  </si>
  <si>
    <t>Pozicioni financiar më 31 dhjetor 2016</t>
  </si>
  <si>
    <t>Pozicioni financiar i rideklaruar më 1 janar 2016</t>
  </si>
  <si>
    <t xml:space="preserve">American Hospital sha </t>
  </si>
  <si>
    <t xml:space="preserve">Universiteti Europian i Tiranes </t>
  </si>
  <si>
    <t xml:space="preserve">Publix shpk tirane </t>
  </si>
  <si>
    <t xml:space="preserve">Dritan Shehu </t>
  </si>
  <si>
    <t>Ogilvy shpk</t>
  </si>
  <si>
    <t>Viti paraardhes 2015</t>
  </si>
  <si>
    <t>karte controllier</t>
  </si>
  <si>
    <t>Mikrofon EW</t>
  </si>
  <si>
    <t>totali</t>
  </si>
  <si>
    <t>Viti Ushtrimore 2016</t>
  </si>
  <si>
    <t xml:space="preserve">Zylfie Lala </t>
  </si>
  <si>
    <t xml:space="preserve">Autoriteti i Komunikimeve Elektronike dhe Postare </t>
  </si>
  <si>
    <t xml:space="preserve">UET Tirane </t>
  </si>
  <si>
    <t>Rakordimi I blerjeve FDP me PF viti 2016 dhe analiza furniturave</t>
  </si>
  <si>
    <t>shtes 327</t>
  </si>
  <si>
    <t>shtes 486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</si>
</sst>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71" formatCode="_-* #,##0.00_L_e_k_-;\-* #,##0.00_L_e_k_-;_-* &quot;-&quot;??_L_e_k_-;_-@_-"/>
    <numFmt numFmtId="192" formatCode="_(* #,##0_);_(* \(#,##0\);_(* &quot;-&quot;??_);_(@_)"/>
  </numFmts>
  <fonts count="55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6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Arial"/>
      <family val="2"/>
    </font>
    <font>
      <sz val="11"/>
      <color rgb="FF7030A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F0000"/>
      <name val="Calibri"/>
      <family val="2"/>
    </font>
    <font>
      <sz val="11"/>
      <color indexed="8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71" fontId="1" fillId="0" borderId="0" applyFont="0" applyFill="0" applyBorder="0" applyAlignment="0" applyProtection="0"/>
    <xf numFmtId="0" fontId="37" fillId="0" borderId="0"/>
    <xf numFmtId="0" fontId="4" fillId="0" borderId="0"/>
    <xf numFmtId="0" fontId="4" fillId="0" borderId="0"/>
    <xf numFmtId="0" fontId="4" fillId="0" borderId="0"/>
  </cellStyleXfs>
  <cellXfs count="3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" fillId="0" borderId="0" xfId="0" applyFont="1"/>
    <xf numFmtId="0" fontId="5" fillId="0" borderId="4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0" xfId="0" applyFont="1" applyFill="1" applyBorder="1"/>
    <xf numFmtId="0" fontId="5" fillId="0" borderId="12" xfId="0" applyFont="1" applyBorder="1"/>
    <xf numFmtId="0" fontId="5" fillId="0" borderId="13" xfId="0" applyFont="1" applyBorder="1"/>
    <xf numFmtId="0" fontId="8" fillId="0" borderId="14" xfId="0" applyFont="1" applyBorder="1" applyAlignment="1">
      <alignment horizontal="center"/>
    </xf>
    <xf numFmtId="0" fontId="1" fillId="0" borderId="4" xfId="0" applyFont="1" applyBorder="1"/>
    <xf numFmtId="0" fontId="4" fillId="0" borderId="0" xfId="0" applyFont="1" applyBorder="1" applyAlignment="1">
      <alignment vertical="center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5" fillId="0" borderId="11" xfId="0" applyFont="1" applyBorder="1" applyAlignment="1"/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" fillId="0" borderId="5" xfId="0" applyFont="1" applyBorder="1"/>
    <xf numFmtId="0" fontId="0" fillId="0" borderId="5" xfId="0" applyBorder="1" applyAlignment="1">
      <alignment horizontal="center"/>
    </xf>
    <xf numFmtId="0" fontId="13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" fontId="4" fillId="0" borderId="0" xfId="0" applyNumberFormat="1" applyFont="1"/>
    <xf numFmtId="0" fontId="15" fillId="0" borderId="0" xfId="0" applyFont="1" applyAlignment="1">
      <alignment horizontal="center"/>
    </xf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11" fillId="0" borderId="17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left"/>
    </xf>
    <xf numFmtId="0" fontId="15" fillId="0" borderId="11" xfId="0" applyFont="1" applyBorder="1"/>
    <xf numFmtId="0" fontId="15" fillId="0" borderId="10" xfId="0" applyFont="1" applyBorder="1"/>
    <xf numFmtId="0" fontId="39" fillId="0" borderId="0" xfId="0" applyFont="1" applyAlignment="1">
      <alignment vertical="center"/>
    </xf>
    <xf numFmtId="0" fontId="40" fillId="0" borderId="0" xfId="2" applyFont="1"/>
    <xf numFmtId="0" fontId="40" fillId="0" borderId="0" xfId="2" applyFont="1" applyAlignment="1">
      <alignment vertical="center"/>
    </xf>
    <xf numFmtId="0" fontId="40" fillId="0" borderId="18" xfId="2" applyFont="1" applyBorder="1"/>
    <xf numFmtId="0" fontId="19" fillId="0" borderId="18" xfId="2" applyFont="1" applyBorder="1" applyAlignment="1">
      <alignment vertical="center" textRotation="90" wrapText="1"/>
    </xf>
    <xf numFmtId="0" fontId="20" fillId="0" borderId="18" xfId="2" applyFont="1" applyBorder="1" applyAlignment="1">
      <alignment horizontal="center" vertical="center" textRotation="90"/>
    </xf>
    <xf numFmtId="0" fontId="20" fillId="0" borderId="18" xfId="2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/>
    </xf>
    <xf numFmtId="0" fontId="20" fillId="0" borderId="18" xfId="2" applyFont="1" applyBorder="1" applyAlignment="1">
      <alignment vertical="center" wrapText="1"/>
    </xf>
    <xf numFmtId="0" fontId="19" fillId="0" borderId="18" xfId="2" applyFont="1" applyBorder="1" applyAlignment="1">
      <alignment vertical="center" wrapText="1"/>
    </xf>
    <xf numFmtId="1" fontId="11" fillId="0" borderId="3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11" fillId="0" borderId="0" xfId="0" applyFont="1"/>
    <xf numFmtId="0" fontId="11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3" fillId="0" borderId="4" xfId="0" applyFont="1" applyBorder="1"/>
    <xf numFmtId="0" fontId="23" fillId="0" borderId="0" xfId="0" applyFont="1" applyBorder="1"/>
    <xf numFmtId="0" fontId="23" fillId="0" borderId="7" xfId="0" applyFont="1" applyBorder="1"/>
    <xf numFmtId="0" fontId="23" fillId="0" borderId="5" xfId="0" applyFont="1" applyBorder="1"/>
    <xf numFmtId="0" fontId="23" fillId="0" borderId="0" xfId="0" applyFont="1"/>
    <xf numFmtId="0" fontId="23" fillId="0" borderId="2" xfId="0" applyFont="1" applyBorder="1"/>
    <xf numFmtId="0" fontId="23" fillId="0" borderId="16" xfId="0" applyFont="1" applyBorder="1"/>
    <xf numFmtId="0" fontId="23" fillId="0" borderId="16" xfId="0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16" fillId="0" borderId="19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/>
    <xf numFmtId="0" fontId="26" fillId="0" borderId="0" xfId="0" applyFont="1" applyBorder="1"/>
    <xf numFmtId="0" fontId="11" fillId="0" borderId="7" xfId="0" applyFont="1" applyBorder="1" applyAlignment="1">
      <alignment horizontal="center" vertical="center"/>
    </xf>
    <xf numFmtId="0" fontId="13" fillId="0" borderId="7" xfId="3" applyFont="1" applyBorder="1" applyAlignment="1">
      <alignment vertical="center"/>
    </xf>
    <xf numFmtId="0" fontId="13" fillId="0" borderId="16" xfId="3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16" xfId="4" applyFont="1" applyBorder="1" applyAlignment="1">
      <alignment vertical="center"/>
    </xf>
    <xf numFmtId="0" fontId="39" fillId="0" borderId="0" xfId="2" applyFont="1" applyAlignment="1">
      <alignment horizontal="center"/>
    </xf>
    <xf numFmtId="0" fontId="27" fillId="0" borderId="7" xfId="0" applyFont="1" applyBorder="1"/>
    <xf numFmtId="0" fontId="27" fillId="0" borderId="7" xfId="0" applyFont="1" applyBorder="1" applyAlignment="1">
      <alignment horizontal="right"/>
    </xf>
    <xf numFmtId="0" fontId="27" fillId="0" borderId="7" xfId="0" applyFont="1" applyBorder="1" applyAlignment="1">
      <alignment horizontal="center"/>
    </xf>
    <xf numFmtId="0" fontId="27" fillId="0" borderId="2" xfId="0" applyFont="1" applyBorder="1" applyAlignment="1">
      <alignment horizontal="right"/>
    </xf>
    <xf numFmtId="0" fontId="27" fillId="0" borderId="2" xfId="0" applyFont="1" applyBorder="1" applyAlignment="1">
      <alignment horizontal="center"/>
    </xf>
    <xf numFmtId="0" fontId="27" fillId="0" borderId="2" xfId="0" applyFont="1" applyBorder="1"/>
    <xf numFmtId="0" fontId="9" fillId="0" borderId="16" xfId="0" applyFont="1" applyBorder="1" applyAlignment="1">
      <alignment horizontal="left" vertical="center"/>
    </xf>
    <xf numFmtId="192" fontId="27" fillId="0" borderId="18" xfId="0" applyNumberFormat="1" applyFont="1" applyBorder="1" applyAlignment="1">
      <alignment vertical="center"/>
    </xf>
    <xf numFmtId="192" fontId="41" fillId="0" borderId="18" xfId="0" applyNumberFormat="1" applyFont="1" applyBorder="1" applyAlignment="1">
      <alignment vertical="center"/>
    </xf>
    <xf numFmtId="192" fontId="41" fillId="0" borderId="18" xfId="0" applyNumberFormat="1" applyFont="1" applyBorder="1" applyAlignment="1">
      <alignment horizontal="center" vertical="center"/>
    </xf>
    <xf numFmtId="192" fontId="27" fillId="0" borderId="18" xfId="0" applyNumberFormat="1" applyFont="1" applyBorder="1" applyAlignment="1">
      <alignment horizontal="center" vertical="center"/>
    </xf>
    <xf numFmtId="192" fontId="41" fillId="0" borderId="18" xfId="0" applyNumberFormat="1" applyFont="1" applyBorder="1" applyAlignment="1">
      <alignment horizontal="center"/>
    </xf>
    <xf numFmtId="192" fontId="27" fillId="0" borderId="18" xfId="0" applyNumberFormat="1" applyFont="1" applyBorder="1"/>
    <xf numFmtId="192" fontId="4" fillId="0" borderId="0" xfId="0" applyNumberFormat="1" applyFont="1"/>
    <xf numFmtId="192" fontId="41" fillId="0" borderId="18" xfId="2" applyNumberFormat="1" applyFont="1" applyBorder="1" applyAlignment="1">
      <alignment horizontal="center" vertical="center" wrapText="1"/>
    </xf>
    <xf numFmtId="0" fontId="5" fillId="0" borderId="0" xfId="0" applyFont="1" applyBorder="1"/>
    <xf numFmtId="192" fontId="0" fillId="0" borderId="18" xfId="0" applyNumberFormat="1" applyFont="1" applyBorder="1"/>
    <xf numFmtId="0" fontId="28" fillId="0" borderId="1" xfId="0" applyFont="1" applyBorder="1"/>
    <xf numFmtId="0" fontId="28" fillId="0" borderId="2" xfId="0" applyFont="1" applyBorder="1"/>
    <xf numFmtId="0" fontId="28" fillId="0" borderId="3" xfId="0" applyFont="1" applyBorder="1"/>
    <xf numFmtId="0" fontId="28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horizontal="center"/>
    </xf>
    <xf numFmtId="0" fontId="3" fillId="0" borderId="11" xfId="0" applyFont="1" applyBorder="1"/>
    <xf numFmtId="0" fontId="28" fillId="0" borderId="0" xfId="0" applyFont="1" applyBorder="1"/>
    <xf numFmtId="0" fontId="28" fillId="0" borderId="0" xfId="0" applyFont="1" applyBorder="1" applyAlignment="1"/>
    <xf numFmtId="192" fontId="28" fillId="0" borderId="0" xfId="0" applyNumberFormat="1" applyFont="1" applyBorder="1" applyAlignment="1"/>
    <xf numFmtId="0" fontId="29" fillId="0" borderId="0" xfId="0" applyFont="1" applyBorder="1" applyAlignment="1">
      <alignment vertical="center"/>
    </xf>
    <xf numFmtId="192" fontId="28" fillId="0" borderId="0" xfId="0" applyNumberFormat="1" applyFont="1" applyBorder="1"/>
    <xf numFmtId="0" fontId="8" fillId="0" borderId="0" xfId="0" applyFont="1" applyBorder="1" applyAlignment="1">
      <alignment horizontal="left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/>
    </xf>
    <xf numFmtId="0" fontId="28" fillId="0" borderId="5" xfId="0" applyFont="1" applyBorder="1"/>
    <xf numFmtId="0" fontId="28" fillId="0" borderId="20" xfId="0" applyFont="1" applyBorder="1" applyAlignment="1">
      <alignment horizontal="center"/>
    </xf>
    <xf numFmtId="0" fontId="28" fillId="0" borderId="17" xfId="0" applyFont="1" applyBorder="1" applyAlignment="1">
      <alignment horizontal="left" vertical="center"/>
    </xf>
    <xf numFmtId="0" fontId="28" fillId="0" borderId="18" xfId="0" applyFont="1" applyBorder="1" applyAlignment="1">
      <alignment vertical="center"/>
    </xf>
    <xf numFmtId="43" fontId="28" fillId="0" borderId="20" xfId="0" applyNumberFormat="1" applyFont="1" applyBorder="1" applyAlignment="1">
      <alignment horizontal="center"/>
    </xf>
    <xf numFmtId="192" fontId="28" fillId="0" borderId="20" xfId="0" applyNumberFormat="1" applyFont="1" applyBorder="1" applyAlignment="1">
      <alignment horizontal="right"/>
    </xf>
    <xf numFmtId="0" fontId="28" fillId="0" borderId="17" xfId="0" applyFont="1" applyFill="1" applyBorder="1" applyAlignment="1">
      <alignment horizontal="left"/>
    </xf>
    <xf numFmtId="0" fontId="28" fillId="0" borderId="18" xfId="0" applyFont="1" applyBorder="1" applyAlignment="1"/>
    <xf numFmtId="43" fontId="28" fillId="0" borderId="18" xfId="0" applyNumberFormat="1" applyFont="1" applyBorder="1" applyAlignment="1">
      <alignment horizontal="center"/>
    </xf>
    <xf numFmtId="43" fontId="28" fillId="0" borderId="18" xfId="0" applyNumberFormat="1" applyFont="1" applyBorder="1"/>
    <xf numFmtId="192" fontId="30" fillId="0" borderId="18" xfId="0" applyNumberFormat="1" applyFont="1" applyBorder="1" applyAlignment="1">
      <alignment horizontal="right"/>
    </xf>
    <xf numFmtId="0" fontId="28" fillId="0" borderId="18" xfId="0" applyFont="1" applyBorder="1"/>
    <xf numFmtId="192" fontId="28" fillId="0" borderId="18" xfId="0" applyNumberFormat="1" applyFont="1" applyBorder="1" applyAlignment="1">
      <alignment horizontal="right"/>
    </xf>
    <xf numFmtId="43" fontId="5" fillId="0" borderId="18" xfId="0" applyNumberFormat="1" applyFont="1" applyBorder="1" applyAlignment="1"/>
    <xf numFmtId="0" fontId="28" fillId="0" borderId="0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8" fillId="0" borderId="18" xfId="0" applyFont="1" applyFill="1" applyBorder="1"/>
    <xf numFmtId="192" fontId="28" fillId="0" borderId="18" xfId="0" applyNumberFormat="1" applyFont="1" applyBorder="1"/>
    <xf numFmtId="0" fontId="13" fillId="0" borderId="0" xfId="0" applyFont="1" applyBorder="1" applyAlignment="1">
      <alignment vertical="center"/>
    </xf>
    <xf numFmtId="0" fontId="0" fillId="0" borderId="18" xfId="0" applyBorder="1"/>
    <xf numFmtId="192" fontId="0" fillId="0" borderId="18" xfId="0" applyNumberFormat="1" applyBorder="1"/>
    <xf numFmtId="192" fontId="0" fillId="0" borderId="0" xfId="0" applyNumberFormat="1" applyBorder="1"/>
    <xf numFmtId="192" fontId="42" fillId="0" borderId="0" xfId="0" applyNumberFormat="1" applyFont="1" applyBorder="1"/>
    <xf numFmtId="192" fontId="4" fillId="0" borderId="0" xfId="0" applyNumberFormat="1" applyFont="1" applyBorder="1"/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28" fillId="0" borderId="0" xfId="0" applyFont="1" applyFill="1" applyBorder="1"/>
    <xf numFmtId="192" fontId="43" fillId="0" borderId="18" xfId="0" applyNumberFormat="1" applyFont="1" applyBorder="1"/>
    <xf numFmtId="192" fontId="4" fillId="0" borderId="18" xfId="1" applyNumberFormat="1" applyFont="1" applyBorder="1"/>
    <xf numFmtId="192" fontId="43" fillId="0" borderId="18" xfId="1" applyNumberFormat="1" applyFont="1" applyBorder="1"/>
    <xf numFmtId="192" fontId="44" fillId="0" borderId="18" xfId="1" applyNumberFormat="1" applyFont="1" applyBorder="1"/>
    <xf numFmtId="0" fontId="38" fillId="0" borderId="18" xfId="0" applyFont="1" applyBorder="1"/>
    <xf numFmtId="192" fontId="45" fillId="0" borderId="18" xfId="0" applyNumberFormat="1" applyFont="1" applyBorder="1"/>
    <xf numFmtId="3" fontId="44" fillId="0" borderId="18" xfId="0" applyNumberFormat="1" applyFont="1" applyBorder="1"/>
    <xf numFmtId="192" fontId="44" fillId="0" borderId="18" xfId="0" applyNumberFormat="1" applyFont="1" applyBorder="1"/>
    <xf numFmtId="0" fontId="3" fillId="0" borderId="0" xfId="0" applyFont="1" applyBorder="1" applyAlignment="1">
      <alignment vertical="center"/>
    </xf>
    <xf numFmtId="3" fontId="28" fillId="0" borderId="0" xfId="0" applyNumberFormat="1" applyFont="1" applyBorder="1"/>
    <xf numFmtId="0" fontId="28" fillId="0" borderId="6" xfId="0" applyFont="1" applyBorder="1"/>
    <xf numFmtId="0" fontId="28" fillId="0" borderId="7" xfId="0" applyFont="1" applyBorder="1"/>
    <xf numFmtId="0" fontId="28" fillId="0" borderId="8" xfId="0" applyFont="1" applyBorder="1"/>
    <xf numFmtId="0" fontId="4" fillId="0" borderId="16" xfId="0" applyFont="1" applyBorder="1" applyAlignment="1">
      <alignment horizontal="left"/>
    </xf>
    <xf numFmtId="192" fontId="41" fillId="0" borderId="0" xfId="0" applyNumberFormat="1" applyFont="1" applyBorder="1" applyAlignment="1">
      <alignment vertical="center"/>
    </xf>
    <xf numFmtId="192" fontId="27" fillId="0" borderId="0" xfId="0" applyNumberFormat="1" applyFont="1" applyBorder="1" applyAlignment="1">
      <alignment vertical="center"/>
    </xf>
    <xf numFmtId="0" fontId="13" fillId="0" borderId="16" xfId="0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192" fontId="46" fillId="0" borderId="18" xfId="0" applyNumberFormat="1" applyFont="1" applyBorder="1"/>
    <xf numFmtId="0" fontId="11" fillId="0" borderId="16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3" fillId="0" borderId="0" xfId="3" applyFont="1" applyBorder="1" applyAlignment="1">
      <alignment vertical="center"/>
    </xf>
    <xf numFmtId="0" fontId="0" fillId="0" borderId="18" xfId="0" applyFont="1" applyBorder="1"/>
    <xf numFmtId="3" fontId="47" fillId="0" borderId="18" xfId="0" applyNumberFormat="1" applyFont="1" applyBorder="1"/>
    <xf numFmtId="3" fontId="48" fillId="0" borderId="18" xfId="0" applyNumberFormat="1" applyFont="1" applyBorder="1"/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/>
    <xf numFmtId="0" fontId="13" fillId="0" borderId="0" xfId="4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16" xfId="0" applyFont="1" applyBorder="1" applyAlignment="1"/>
    <xf numFmtId="192" fontId="33" fillId="0" borderId="18" xfId="1" applyNumberFormat="1" applyFont="1" applyBorder="1"/>
    <xf numFmtId="192" fontId="27" fillId="0" borderId="18" xfId="2" applyNumberFormat="1" applyFont="1" applyBorder="1" applyAlignment="1">
      <alignment horizontal="center" vertical="center" wrapText="1"/>
    </xf>
    <xf numFmtId="0" fontId="0" fillId="0" borderId="15" xfId="0" applyBorder="1"/>
    <xf numFmtId="0" fontId="0" fillId="0" borderId="20" xfId="0" applyBorder="1"/>
    <xf numFmtId="192" fontId="23" fillId="0" borderId="18" xfId="0" applyNumberFormat="1" applyFont="1" applyBorder="1"/>
    <xf numFmtId="192" fontId="49" fillId="0" borderId="18" xfId="0" applyNumberFormat="1" applyFont="1" applyBorder="1"/>
    <xf numFmtId="192" fontId="32" fillId="0" borderId="0" xfId="0" applyNumberFormat="1" applyFont="1" applyBorder="1"/>
    <xf numFmtId="192" fontId="4" fillId="0" borderId="0" xfId="0" applyNumberFormat="1" applyFont="1" applyBorder="1" applyAlignment="1">
      <alignment vertical="center"/>
    </xf>
    <xf numFmtId="192" fontId="32" fillId="0" borderId="16" xfId="0" applyNumberFormat="1" applyFont="1" applyBorder="1"/>
    <xf numFmtId="192" fontId="44" fillId="0" borderId="0" xfId="0" applyNumberFormat="1" applyFont="1" applyBorder="1"/>
    <xf numFmtId="0" fontId="38" fillId="0" borderId="17" xfId="0" applyFont="1" applyBorder="1" applyAlignment="1"/>
    <xf numFmtId="0" fontId="0" fillId="0" borderId="18" xfId="0" applyBorder="1" applyAlignment="1"/>
    <xf numFmtId="192" fontId="45" fillId="0" borderId="18" xfId="1" applyNumberFormat="1" applyFont="1" applyBorder="1"/>
    <xf numFmtId="0" fontId="4" fillId="0" borderId="18" xfId="0" applyFont="1" applyFill="1" applyBorder="1" applyAlignment="1"/>
    <xf numFmtId="0" fontId="38" fillId="0" borderId="18" xfId="0" applyFont="1" applyBorder="1" applyAlignment="1"/>
    <xf numFmtId="0" fontId="0" fillId="0" borderId="18" xfId="0" applyBorder="1" applyAlignment="1">
      <alignment horizontal="left"/>
    </xf>
    <xf numFmtId="192" fontId="32" fillId="0" borderId="0" xfId="0" applyNumberFormat="1" applyFont="1" applyBorder="1" applyAlignment="1"/>
    <xf numFmtId="192" fontId="32" fillId="0" borderId="0" xfId="0" applyNumberFormat="1" applyFont="1" applyFill="1" applyBorder="1"/>
    <xf numFmtId="192" fontId="4" fillId="0" borderId="18" xfId="0" applyNumberFormat="1" applyFont="1" applyBorder="1"/>
    <xf numFmtId="192" fontId="46" fillId="0" borderId="18" xfId="0" applyNumberFormat="1" applyFont="1" applyBorder="1" applyAlignment="1">
      <alignment vertical="center"/>
    </xf>
    <xf numFmtId="0" fontId="3" fillId="0" borderId="4" xfId="0" applyFont="1" applyBorder="1" applyAlignment="1"/>
    <xf numFmtId="0" fontId="34" fillId="0" borderId="0" xfId="0" applyFont="1" applyBorder="1" applyAlignment="1"/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28" fillId="0" borderId="17" xfId="0" applyFont="1" applyFill="1" applyBorder="1" applyAlignment="1"/>
    <xf numFmtId="0" fontId="28" fillId="0" borderId="15" xfId="0" applyFont="1" applyFill="1" applyBorder="1" applyAlignment="1"/>
    <xf numFmtId="0" fontId="28" fillId="0" borderId="16" xfId="0" applyFont="1" applyFill="1" applyBorder="1" applyAlignment="1"/>
    <xf numFmtId="0" fontId="4" fillId="0" borderId="4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31" fillId="0" borderId="4" xfId="0" applyFont="1" applyBorder="1" applyAlignment="1">
      <alignment horizontal="right"/>
    </xf>
    <xf numFmtId="192" fontId="50" fillId="0" borderId="18" xfId="0" applyNumberFormat="1" applyFont="1" applyBorder="1" applyAlignment="1">
      <alignment vertical="center"/>
    </xf>
    <xf numFmtId="192" fontId="48" fillId="0" borderId="18" xfId="0" applyNumberFormat="1" applyFont="1" applyBorder="1"/>
    <xf numFmtId="14" fontId="4" fillId="0" borderId="7" xfId="0" applyNumberFormat="1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3" fillId="0" borderId="7" xfId="0" applyFont="1" applyBorder="1" applyAlignment="1"/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92" fontId="4" fillId="0" borderId="0" xfId="0" applyNumberFormat="1" applyFont="1" applyAlignment="1">
      <alignment vertical="center"/>
    </xf>
    <xf numFmtId="192" fontId="36" fillId="0" borderId="16" xfId="0" applyNumberFormat="1" applyFont="1" applyBorder="1"/>
    <xf numFmtId="192" fontId="35" fillId="0" borderId="0" xfId="0" applyNumberFormat="1" applyFont="1" applyBorder="1"/>
    <xf numFmtId="192" fontId="36" fillId="0" borderId="0" xfId="0" applyNumberFormat="1" applyFont="1" applyBorder="1"/>
    <xf numFmtId="0" fontId="0" fillId="0" borderId="17" xfId="0" applyFont="1" applyBorder="1"/>
    <xf numFmtId="192" fontId="47" fillId="0" borderId="15" xfId="0" applyNumberFormat="1" applyFont="1" applyBorder="1"/>
    <xf numFmtId="192" fontId="0" fillId="0" borderId="15" xfId="0" applyNumberFormat="1" applyFont="1" applyBorder="1"/>
    <xf numFmtId="0" fontId="47" fillId="0" borderId="17" xfId="0" applyFont="1" applyBorder="1"/>
    <xf numFmtId="0" fontId="51" fillId="0" borderId="17" xfId="0" applyFont="1" applyBorder="1" applyAlignment="1">
      <alignment vertical="center"/>
    </xf>
    <xf numFmtId="192" fontId="52" fillId="0" borderId="0" xfId="0" applyNumberFormat="1" applyFont="1" applyBorder="1"/>
    <xf numFmtId="192" fontId="9" fillId="0" borderId="0" xfId="0" applyNumberFormat="1" applyFont="1" applyBorder="1" applyAlignment="1">
      <alignment vertical="center"/>
    </xf>
    <xf numFmtId="0" fontId="48" fillId="0" borderId="18" xfId="0" applyFont="1" applyBorder="1"/>
    <xf numFmtId="192" fontId="9" fillId="0" borderId="0" xfId="0" applyNumberFormat="1" applyFont="1" applyBorder="1"/>
    <xf numFmtId="0" fontId="0" fillId="0" borderId="8" xfId="0" applyFont="1" applyBorder="1" applyAlignment="1"/>
    <xf numFmtId="0" fontId="4" fillId="0" borderId="7" xfId="0" applyFont="1" applyBorder="1" applyAlignment="1"/>
    <xf numFmtId="0" fontId="4" fillId="0" borderId="18" xfId="0" applyFont="1" applyBorder="1" applyAlignment="1">
      <alignment horizontal="left"/>
    </xf>
    <xf numFmtId="0" fontId="4" fillId="0" borderId="18" xfId="0" applyFont="1" applyBorder="1" applyAlignment="1"/>
    <xf numFmtId="192" fontId="28" fillId="0" borderId="0" xfId="0" applyNumberFormat="1" applyFont="1"/>
    <xf numFmtId="1" fontId="53" fillId="0" borderId="0" xfId="0" applyNumberFormat="1" applyFont="1" applyBorder="1"/>
    <xf numFmtId="1" fontId="0" fillId="0" borderId="0" xfId="0" applyNumberFormat="1" applyBorder="1"/>
    <xf numFmtId="0" fontId="48" fillId="0" borderId="0" xfId="0" applyFont="1" applyBorder="1"/>
    <xf numFmtId="0" fontId="48" fillId="0" borderId="0" xfId="0" applyFont="1" applyFill="1" applyBorder="1"/>
    <xf numFmtId="1" fontId="0" fillId="0" borderId="0" xfId="0" applyNumberFormat="1"/>
    <xf numFmtId="192" fontId="54" fillId="0" borderId="18" xfId="0" applyNumberFormat="1" applyFont="1" applyBorder="1"/>
    <xf numFmtId="0" fontId="4" fillId="0" borderId="7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6" fontId="4" fillId="0" borderId="0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21" fontId="4" fillId="0" borderId="0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92" fontId="27" fillId="0" borderId="1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9" fillId="0" borderId="0" xfId="2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8" fillId="0" borderId="18" xfId="0" applyFont="1" applyBorder="1" applyAlignment="1">
      <alignment horizontal="left"/>
    </xf>
    <xf numFmtId="0" fontId="38" fillId="0" borderId="17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47" fillId="0" borderId="17" xfId="0" applyFont="1" applyBorder="1" applyAlignment="1">
      <alignment horizontal="left"/>
    </xf>
    <xf numFmtId="0" fontId="47" fillId="0" borderId="15" xfId="0" applyFont="1" applyBorder="1" applyAlignment="1">
      <alignment horizontal="left"/>
    </xf>
    <xf numFmtId="0" fontId="48" fillId="0" borderId="17" xfId="0" applyFont="1" applyBorder="1" applyAlignment="1">
      <alignment horizontal="center"/>
    </xf>
    <xf numFmtId="0" fontId="48" fillId="0" borderId="16" xfId="0" applyFont="1" applyBorder="1" applyAlignment="1">
      <alignment horizontal="center"/>
    </xf>
    <xf numFmtId="0" fontId="48" fillId="0" borderId="15" xfId="0" applyFont="1" applyBorder="1" applyAlignment="1">
      <alignment horizontal="center"/>
    </xf>
    <xf numFmtId="0" fontId="28" fillId="0" borderId="18" xfId="0" applyFont="1" applyBorder="1" applyAlignment="1">
      <alignment horizontal="left" vertical="center"/>
    </xf>
    <xf numFmtId="0" fontId="0" fillId="0" borderId="17" xfId="0" applyBorder="1" applyAlignment="1">
      <alignment horizontal="left"/>
    </xf>
    <xf numFmtId="0" fontId="0" fillId="0" borderId="15" xfId="0" applyBorder="1" applyAlignment="1">
      <alignment horizontal="left"/>
    </xf>
    <xf numFmtId="0" fontId="50" fillId="0" borderId="17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48" fillId="0" borderId="17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6">
    <cellStyle name="Comma" xfId="1" builtinId="3"/>
    <cellStyle name="Normal" xfId="0" builtinId="0"/>
    <cellStyle name="Normal 2" xfId="2"/>
    <cellStyle name="Normal 3" xfId="3"/>
    <cellStyle name="Normal 4" xfId="4"/>
    <cellStyle name="Normal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YQ1EJVIM/Egnatia%20Televizion%20sha%20bilanci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.nr1"/>
      <sheetName val="aktiv"/>
      <sheetName val="pasiv"/>
      <sheetName val="a-sh"/>
      <sheetName val="keshflo"/>
      <sheetName val="k.veta"/>
      <sheetName val="pas 1"/>
      <sheetName val="pas 2"/>
      <sheetName val="pas 3"/>
      <sheetName val="shjeguese"/>
      <sheetName val="shenime"/>
      <sheetName val="inve mjete trans"/>
      <sheetName val="udhezim per dorezim PF"/>
    </sheetNames>
    <sheetDataSet>
      <sheetData sheetId="0" refreshError="1"/>
      <sheetData sheetId="1" refreshError="1"/>
      <sheetData sheetId="2" refreshError="1">
        <row r="17">
          <cell r="E1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55"/>
  <sheetViews>
    <sheetView workbookViewId="0">
      <selection activeCell="N27" sqref="N27"/>
    </sheetView>
  </sheetViews>
  <sheetFormatPr defaultRowHeight="12.75"/>
  <cols>
    <col min="1" max="1" width="2.5703125" style="16" customWidth="1"/>
    <col min="2" max="3" width="9.140625" style="16"/>
    <col min="4" max="4" width="9.28515625" style="16" customWidth="1"/>
    <col min="5" max="5" width="11.42578125" style="16" customWidth="1"/>
    <col min="6" max="6" width="12.85546875" style="16" customWidth="1"/>
    <col min="7" max="7" width="5.42578125" style="16" customWidth="1"/>
    <col min="8" max="9" width="9.140625" style="16"/>
    <col min="10" max="10" width="3.140625" style="16" customWidth="1"/>
    <col min="11" max="11" width="14.5703125" style="16" customWidth="1"/>
    <col min="12" max="12" width="6.42578125" style="16" customWidth="1"/>
    <col min="13" max="13" width="5.5703125" style="16" customWidth="1"/>
    <col min="14" max="16384" width="9.140625" style="16"/>
  </cols>
  <sheetData>
    <row r="3" spans="2:11" ht="6.75" customHeight="1"/>
    <row r="4" spans="2:11">
      <c r="B4" s="101"/>
      <c r="C4" s="102"/>
      <c r="D4" s="102"/>
      <c r="E4" s="102"/>
      <c r="F4" s="102"/>
      <c r="G4" s="102"/>
      <c r="H4" s="102"/>
      <c r="I4" s="102"/>
      <c r="J4" s="102"/>
      <c r="K4" s="103"/>
    </row>
    <row r="5" spans="2:11" s="108" customFormat="1" ht="14.1" customHeight="1">
      <c r="B5" s="104"/>
      <c r="C5" s="14" t="s">
        <v>23</v>
      </c>
      <c r="D5" s="14"/>
      <c r="E5" s="14"/>
      <c r="F5" s="275" t="s">
        <v>299</v>
      </c>
      <c r="G5" s="146"/>
      <c r="H5" s="147"/>
      <c r="I5" s="145"/>
      <c r="J5" s="105"/>
      <c r="K5" s="107"/>
    </row>
    <row r="6" spans="2:11" s="108" customFormat="1" ht="14.1" customHeight="1">
      <c r="B6" s="104"/>
      <c r="C6" s="14" t="s">
        <v>13</v>
      </c>
      <c r="D6" s="14"/>
      <c r="E6" s="14"/>
      <c r="F6" s="145" t="s">
        <v>300</v>
      </c>
      <c r="G6" s="148"/>
      <c r="H6" s="149"/>
      <c r="I6" s="150"/>
      <c r="J6" s="109"/>
      <c r="K6" s="107"/>
    </row>
    <row r="7" spans="2:11" s="108" customFormat="1" ht="14.1" customHeight="1">
      <c r="B7" s="104"/>
      <c r="C7" s="14" t="s">
        <v>5</v>
      </c>
      <c r="D7" s="14"/>
      <c r="E7" s="14"/>
      <c r="F7" s="110" t="s">
        <v>301</v>
      </c>
      <c r="G7" s="106"/>
      <c r="H7" s="106"/>
      <c r="I7" s="106"/>
      <c r="J7" s="106"/>
      <c r="K7" s="107"/>
    </row>
    <row r="8" spans="2:11" s="108" customFormat="1" ht="14.1" customHeight="1">
      <c r="B8" s="104"/>
      <c r="C8" s="14"/>
      <c r="D8" s="14"/>
      <c r="E8" s="14"/>
      <c r="F8" s="105"/>
      <c r="G8" s="105"/>
      <c r="H8" s="111" t="s">
        <v>302</v>
      </c>
      <c r="I8" s="111"/>
      <c r="J8" s="110"/>
      <c r="K8" s="107"/>
    </row>
    <row r="9" spans="2:11" s="108" customFormat="1" ht="14.1" customHeight="1">
      <c r="B9" s="104"/>
      <c r="C9" s="14" t="s">
        <v>0</v>
      </c>
      <c r="D9" s="14"/>
      <c r="E9" s="14"/>
      <c r="F9" s="274">
        <v>36689</v>
      </c>
      <c r="G9" s="112"/>
      <c r="H9" s="105"/>
      <c r="I9" s="105"/>
      <c r="J9" s="105"/>
      <c r="K9" s="107"/>
    </row>
    <row r="10" spans="2:11" s="108" customFormat="1" ht="14.1" customHeight="1">
      <c r="B10" s="104"/>
      <c r="C10" s="14" t="s">
        <v>1</v>
      </c>
      <c r="D10" s="14"/>
      <c r="E10" s="14"/>
      <c r="F10" s="218">
        <v>23975</v>
      </c>
      <c r="G10" s="113"/>
      <c r="H10" s="105"/>
      <c r="I10" s="105"/>
      <c r="J10" s="105"/>
      <c r="K10" s="107"/>
    </row>
    <row r="11" spans="2:11" s="108" customFormat="1" ht="14.1" customHeight="1">
      <c r="B11" s="104"/>
      <c r="C11" s="14"/>
      <c r="D11" s="14"/>
      <c r="E11" s="14"/>
      <c r="F11" s="105"/>
      <c r="G11" s="105"/>
      <c r="H11" s="105"/>
      <c r="I11" s="105"/>
      <c r="J11" s="105"/>
      <c r="K11" s="107"/>
    </row>
    <row r="12" spans="2:11" s="108" customFormat="1" ht="14.1" customHeight="1">
      <c r="B12" s="104"/>
      <c r="C12" s="14" t="s">
        <v>11</v>
      </c>
      <c r="D12" s="14"/>
      <c r="E12" s="14"/>
      <c r="F12" s="276" t="s">
        <v>303</v>
      </c>
      <c r="G12" s="106"/>
      <c r="H12" s="106"/>
      <c r="I12" s="106"/>
      <c r="J12" s="106"/>
      <c r="K12" s="107"/>
    </row>
    <row r="13" spans="2:11" s="108" customFormat="1" ht="14.1" customHeight="1">
      <c r="B13" s="104"/>
      <c r="C13" s="14"/>
      <c r="D13" s="14"/>
      <c r="E13" s="14"/>
      <c r="F13" s="110"/>
      <c r="G13" s="110"/>
      <c r="H13" s="110"/>
      <c r="I13" s="110"/>
      <c r="J13" s="110"/>
      <c r="K13" s="107"/>
    </row>
    <row r="14" spans="2:11" s="108" customFormat="1" ht="14.1" customHeight="1">
      <c r="B14" s="104"/>
      <c r="C14" s="14"/>
      <c r="D14" s="14"/>
      <c r="E14" s="14"/>
      <c r="F14" s="110"/>
      <c r="G14" s="110"/>
      <c r="H14" s="110"/>
      <c r="I14" s="110"/>
      <c r="J14" s="110"/>
      <c r="K14" s="107"/>
    </row>
    <row r="15" spans="2:11">
      <c r="B15" s="13"/>
      <c r="C15" s="14"/>
      <c r="D15" s="14"/>
      <c r="E15" s="14"/>
      <c r="F15" s="14"/>
      <c r="G15" s="14"/>
      <c r="H15" s="14"/>
      <c r="I15" s="14"/>
      <c r="J15" s="14"/>
      <c r="K15" s="15"/>
    </row>
    <row r="16" spans="2:11">
      <c r="B16" s="13"/>
      <c r="C16" s="14"/>
      <c r="D16" s="14"/>
      <c r="E16" s="14"/>
      <c r="F16" s="14"/>
      <c r="G16" s="14"/>
      <c r="H16" s="14"/>
      <c r="I16" s="14"/>
      <c r="J16" s="14"/>
      <c r="K16" s="15"/>
    </row>
    <row r="17" spans="2:11">
      <c r="B17" s="13"/>
      <c r="C17" s="14"/>
      <c r="D17" s="14"/>
      <c r="E17" s="14"/>
      <c r="F17" s="14"/>
      <c r="G17" s="14"/>
      <c r="H17" s="14"/>
      <c r="I17" s="14"/>
      <c r="J17" s="14"/>
      <c r="K17" s="15"/>
    </row>
    <row r="18" spans="2:11">
      <c r="B18" s="13"/>
      <c r="C18" s="14"/>
      <c r="D18" s="14"/>
      <c r="E18" s="14"/>
      <c r="F18" s="14"/>
      <c r="G18" s="14"/>
      <c r="H18" s="14"/>
      <c r="I18" s="14"/>
      <c r="J18" s="14"/>
      <c r="K18" s="15"/>
    </row>
    <row r="19" spans="2:11">
      <c r="B19" s="13"/>
      <c r="C19" s="14"/>
      <c r="D19" s="14"/>
      <c r="E19" s="14"/>
      <c r="F19" s="14"/>
      <c r="G19" s="14"/>
      <c r="H19" s="14"/>
      <c r="I19" s="14"/>
      <c r="J19" s="14"/>
      <c r="K19" s="15"/>
    </row>
    <row r="20" spans="2:11">
      <c r="B20" s="13"/>
      <c r="C20" s="14"/>
      <c r="D20" s="14"/>
      <c r="E20" s="14"/>
      <c r="F20" s="14"/>
      <c r="G20" s="14"/>
      <c r="H20" s="14"/>
      <c r="I20" s="14"/>
      <c r="J20" s="14"/>
      <c r="K20" s="15"/>
    </row>
    <row r="21" spans="2:11">
      <c r="B21" s="13"/>
      <c r="C21" s="14"/>
      <c r="D21" s="14"/>
      <c r="E21" s="14"/>
      <c r="F21" s="14"/>
      <c r="G21" s="14"/>
      <c r="H21" s="14"/>
      <c r="I21" s="14"/>
      <c r="J21" s="14"/>
      <c r="K21" s="15"/>
    </row>
    <row r="22" spans="2:11">
      <c r="B22" s="13"/>
      <c r="C22" s="14"/>
      <c r="D22" s="14"/>
      <c r="E22" s="14"/>
      <c r="F22" s="14"/>
      <c r="G22" s="14"/>
      <c r="H22" s="14"/>
      <c r="I22" s="14"/>
      <c r="J22" s="14"/>
      <c r="K22" s="15"/>
    </row>
    <row r="23" spans="2:11">
      <c r="B23" s="13"/>
      <c r="D23" s="14"/>
      <c r="E23" s="14"/>
      <c r="F23" s="14"/>
      <c r="G23" s="14"/>
      <c r="H23" s="14"/>
      <c r="I23" s="14"/>
      <c r="J23" s="14"/>
      <c r="K23" s="15"/>
    </row>
    <row r="24" spans="2:11">
      <c r="B24" s="13"/>
      <c r="C24" s="14"/>
      <c r="D24" s="14"/>
      <c r="E24" s="14"/>
      <c r="F24" s="14"/>
      <c r="G24" s="14"/>
      <c r="H24" s="14"/>
      <c r="I24" s="14"/>
      <c r="J24" s="14"/>
      <c r="K24" s="15"/>
    </row>
    <row r="25" spans="2:11">
      <c r="B25" s="13"/>
      <c r="C25" s="14"/>
      <c r="D25" s="14"/>
      <c r="E25" s="14"/>
      <c r="F25" s="14"/>
      <c r="G25" s="14"/>
      <c r="H25" s="14"/>
      <c r="I25" s="14"/>
      <c r="J25" s="14"/>
      <c r="K25" s="15"/>
    </row>
    <row r="26" spans="2:11">
      <c r="B26" s="13"/>
      <c r="C26" s="14"/>
      <c r="D26" s="14"/>
      <c r="E26" s="14"/>
      <c r="F26" s="14"/>
      <c r="G26" s="14"/>
      <c r="H26" s="14"/>
      <c r="I26" s="14"/>
      <c r="J26" s="14"/>
      <c r="K26" s="15"/>
    </row>
    <row r="27" spans="2:11" ht="33.75">
      <c r="B27" s="304" t="s">
        <v>6</v>
      </c>
      <c r="C27" s="305"/>
      <c r="D27" s="305"/>
      <c r="E27" s="305"/>
      <c r="F27" s="305"/>
      <c r="G27" s="305"/>
      <c r="H27" s="305"/>
      <c r="I27" s="305"/>
      <c r="J27" s="305"/>
      <c r="K27" s="306"/>
    </row>
    <row r="28" spans="2:11">
      <c r="B28" s="13"/>
      <c r="C28" s="307" t="s">
        <v>202</v>
      </c>
      <c r="D28" s="307"/>
      <c r="E28" s="307"/>
      <c r="F28" s="307"/>
      <c r="G28" s="307"/>
      <c r="H28" s="307"/>
      <c r="I28" s="307"/>
      <c r="J28" s="307"/>
      <c r="K28" s="15"/>
    </row>
    <row r="29" spans="2:11">
      <c r="B29" s="13"/>
      <c r="C29" s="307" t="s">
        <v>12</v>
      </c>
      <c r="D29" s="307"/>
      <c r="E29" s="307"/>
      <c r="F29" s="307"/>
      <c r="G29" s="307"/>
      <c r="H29" s="307"/>
      <c r="I29" s="307"/>
      <c r="J29" s="307"/>
      <c r="K29" s="15"/>
    </row>
    <row r="30" spans="2:11">
      <c r="B30" s="13"/>
      <c r="C30" s="14"/>
      <c r="D30" s="14"/>
      <c r="E30" s="14"/>
      <c r="F30" s="14"/>
      <c r="G30" s="14"/>
      <c r="H30" s="14"/>
      <c r="I30" s="14"/>
      <c r="J30" s="14"/>
      <c r="K30" s="15"/>
    </row>
    <row r="31" spans="2:11">
      <c r="B31" s="13"/>
      <c r="C31" s="14"/>
      <c r="D31" s="14"/>
      <c r="E31" s="14"/>
      <c r="F31" s="14"/>
      <c r="G31" s="14"/>
      <c r="H31" s="14"/>
      <c r="I31" s="14"/>
      <c r="J31" s="14"/>
      <c r="K31" s="15"/>
    </row>
    <row r="32" spans="2:11" ht="33.75">
      <c r="B32" s="13"/>
      <c r="C32" s="14"/>
      <c r="D32" s="14"/>
      <c r="E32" s="14"/>
      <c r="F32" s="114" t="s">
        <v>400</v>
      </c>
      <c r="G32" s="14"/>
      <c r="H32" s="14"/>
      <c r="I32" s="14"/>
      <c r="J32" s="14"/>
      <c r="K32" s="15"/>
    </row>
    <row r="33" spans="2:11">
      <c r="B33" s="13"/>
      <c r="C33" s="14"/>
      <c r="D33" s="14"/>
      <c r="E33" s="14"/>
      <c r="F33" s="14"/>
      <c r="G33" s="14"/>
      <c r="H33" s="14"/>
      <c r="I33" s="14"/>
      <c r="J33" s="14"/>
      <c r="K33" s="15"/>
    </row>
    <row r="34" spans="2:11">
      <c r="B34" s="13"/>
      <c r="C34" s="14"/>
      <c r="D34" s="14"/>
      <c r="E34" s="14"/>
      <c r="F34" s="14"/>
      <c r="G34" s="14"/>
      <c r="H34" s="14"/>
      <c r="I34" s="14"/>
      <c r="J34" s="14"/>
      <c r="K34" s="15"/>
    </row>
    <row r="35" spans="2:11">
      <c r="B35" s="13"/>
      <c r="C35" s="14"/>
      <c r="D35" s="14"/>
      <c r="E35" s="14"/>
      <c r="F35" s="14"/>
      <c r="G35" s="14"/>
      <c r="H35" s="14"/>
      <c r="I35" s="14"/>
      <c r="J35" s="14"/>
      <c r="K35" s="15"/>
    </row>
    <row r="36" spans="2:11">
      <c r="B36" s="13"/>
      <c r="C36" s="14"/>
      <c r="D36" s="14"/>
      <c r="E36" s="14"/>
      <c r="F36" s="14"/>
      <c r="G36" s="14"/>
      <c r="H36" s="14"/>
      <c r="I36" s="14"/>
      <c r="J36" s="14"/>
      <c r="K36" s="15"/>
    </row>
    <row r="37" spans="2:11">
      <c r="B37" s="13"/>
      <c r="C37" s="14"/>
      <c r="D37" s="14"/>
      <c r="E37" s="14"/>
      <c r="F37" s="14"/>
      <c r="G37" s="14"/>
      <c r="H37" s="14"/>
      <c r="I37" s="14"/>
      <c r="J37" s="14"/>
      <c r="K37" s="15"/>
    </row>
    <row r="38" spans="2:11">
      <c r="B38" s="13"/>
      <c r="C38" s="14"/>
      <c r="D38" s="14"/>
      <c r="E38" s="14"/>
      <c r="F38" s="14"/>
      <c r="G38" s="14"/>
      <c r="H38" s="14"/>
      <c r="I38" s="14"/>
      <c r="J38" s="14"/>
      <c r="K38" s="15"/>
    </row>
    <row r="39" spans="2:11">
      <c r="B39" s="13"/>
      <c r="C39" s="14"/>
      <c r="D39" s="14"/>
      <c r="E39" s="14"/>
      <c r="F39" s="14"/>
      <c r="G39" s="14"/>
      <c r="H39" s="14"/>
      <c r="I39" s="14"/>
      <c r="J39" s="14"/>
      <c r="K39" s="15"/>
    </row>
    <row r="40" spans="2:11">
      <c r="B40" s="13"/>
      <c r="C40" s="14"/>
      <c r="D40" s="14"/>
      <c r="E40" s="14"/>
      <c r="F40" s="14"/>
      <c r="G40" s="14"/>
      <c r="H40" s="14"/>
      <c r="I40" s="14"/>
      <c r="J40" s="14"/>
      <c r="K40" s="15"/>
    </row>
    <row r="41" spans="2:11">
      <c r="B41" s="13"/>
      <c r="C41" s="14"/>
      <c r="D41" s="14"/>
      <c r="E41" s="14"/>
      <c r="F41" s="14"/>
      <c r="G41" s="14"/>
      <c r="H41" s="14"/>
      <c r="I41" s="14"/>
      <c r="J41" s="14"/>
      <c r="K41" s="15"/>
    </row>
    <row r="42" spans="2:11">
      <c r="B42" s="13"/>
      <c r="C42" s="14"/>
      <c r="D42" s="14"/>
      <c r="E42" s="14"/>
      <c r="F42" s="14"/>
      <c r="G42" s="14"/>
      <c r="H42" s="14"/>
      <c r="I42" s="14"/>
      <c r="J42" s="14"/>
      <c r="K42" s="15"/>
    </row>
    <row r="43" spans="2:11">
      <c r="B43" s="13"/>
      <c r="C43" s="14"/>
      <c r="D43" s="14"/>
      <c r="E43" s="14"/>
      <c r="F43" s="14"/>
      <c r="G43" s="14"/>
      <c r="H43" s="14"/>
      <c r="I43" s="14"/>
      <c r="J43" s="14"/>
      <c r="K43" s="15"/>
    </row>
    <row r="44" spans="2:11">
      <c r="B44" s="13"/>
      <c r="C44" s="14"/>
      <c r="D44" s="14"/>
      <c r="E44" s="14"/>
      <c r="F44" s="14"/>
      <c r="G44" s="14"/>
      <c r="H44" s="14"/>
      <c r="I44" s="14"/>
      <c r="J44" s="14"/>
      <c r="K44" s="15"/>
    </row>
    <row r="45" spans="2:11" s="108" customFormat="1" ht="12.95" customHeight="1">
      <c r="B45" s="104"/>
      <c r="C45" s="14" t="s">
        <v>19</v>
      </c>
      <c r="D45" s="14"/>
      <c r="E45" s="14"/>
      <c r="F45" s="14"/>
      <c r="G45" s="14"/>
      <c r="H45" s="303" t="s">
        <v>251</v>
      </c>
      <c r="I45" s="303"/>
      <c r="J45" s="105"/>
      <c r="K45" s="107"/>
    </row>
    <row r="46" spans="2:11" s="108" customFormat="1" ht="12.95" customHeight="1">
      <c r="B46" s="104"/>
      <c r="C46" s="14" t="s">
        <v>248</v>
      </c>
      <c r="D46" s="14"/>
      <c r="E46" s="14"/>
      <c r="F46" s="14"/>
      <c r="G46" s="14"/>
      <c r="H46" s="309"/>
      <c r="I46" s="309"/>
      <c r="J46" s="105"/>
      <c r="K46" s="107"/>
    </row>
    <row r="47" spans="2:11" s="108" customFormat="1" ht="12.95" customHeight="1">
      <c r="B47" s="104"/>
      <c r="C47" s="14" t="s">
        <v>14</v>
      </c>
      <c r="D47" s="14"/>
      <c r="E47" s="14"/>
      <c r="F47" s="14"/>
      <c r="G47" s="14"/>
      <c r="H47" s="309" t="s">
        <v>249</v>
      </c>
      <c r="I47" s="309"/>
      <c r="J47" s="105"/>
      <c r="K47" s="107"/>
    </row>
    <row r="48" spans="2:11" s="108" customFormat="1" ht="12.95" customHeight="1">
      <c r="B48" s="104"/>
      <c r="C48" s="14" t="s">
        <v>15</v>
      </c>
      <c r="D48" s="14"/>
      <c r="E48" s="14"/>
      <c r="F48" s="14"/>
      <c r="G48" s="14"/>
      <c r="H48" s="309" t="s">
        <v>249</v>
      </c>
      <c r="I48" s="309"/>
      <c r="J48" s="105"/>
      <c r="K48" s="107"/>
    </row>
    <row r="49" spans="2:11">
      <c r="B49" s="13"/>
      <c r="C49" s="14"/>
      <c r="D49" s="14"/>
      <c r="E49" s="14"/>
      <c r="F49" s="14"/>
      <c r="G49" s="14"/>
      <c r="H49" s="14"/>
      <c r="I49" s="14"/>
      <c r="J49" s="14"/>
      <c r="K49" s="15"/>
    </row>
    <row r="50" spans="2:11" s="118" customFormat="1" ht="12.95" customHeight="1">
      <c r="B50" s="115"/>
      <c r="C50" s="14" t="s">
        <v>20</v>
      </c>
      <c r="D50" s="14"/>
      <c r="E50" s="14"/>
      <c r="F50" s="14"/>
      <c r="G50" s="95" t="s">
        <v>16</v>
      </c>
      <c r="H50" s="310" t="s">
        <v>401</v>
      </c>
      <c r="I50" s="307"/>
      <c r="J50" s="116"/>
      <c r="K50" s="117"/>
    </row>
    <row r="51" spans="2:11" s="118" customFormat="1" ht="12.95" customHeight="1">
      <c r="B51" s="115"/>
      <c r="C51" s="14"/>
      <c r="D51" s="14"/>
      <c r="E51" s="14"/>
      <c r="F51" s="14"/>
      <c r="G51" s="95" t="s">
        <v>17</v>
      </c>
      <c r="H51" s="308" t="s">
        <v>402</v>
      </c>
      <c r="I51" s="307"/>
      <c r="J51" s="116"/>
      <c r="K51" s="117"/>
    </row>
    <row r="52" spans="2:11" s="118" customFormat="1" ht="7.5" customHeight="1">
      <c r="B52" s="115"/>
      <c r="C52" s="14"/>
      <c r="D52" s="14"/>
      <c r="E52" s="14"/>
      <c r="F52" s="14"/>
      <c r="G52" s="95"/>
      <c r="H52" s="95"/>
      <c r="I52" s="95"/>
      <c r="J52" s="116"/>
      <c r="K52" s="117"/>
    </row>
    <row r="53" spans="2:11" s="118" customFormat="1" ht="12.95" customHeight="1">
      <c r="B53" s="115"/>
      <c r="C53" s="14" t="s">
        <v>18</v>
      </c>
      <c r="D53" s="14"/>
      <c r="E53" s="14"/>
      <c r="F53" s="95"/>
      <c r="G53" s="14"/>
      <c r="H53" s="303" t="s">
        <v>403</v>
      </c>
      <c r="I53" s="303"/>
      <c r="J53" s="116"/>
      <c r="K53" s="117"/>
    </row>
    <row r="54" spans="2:11" ht="22.5" customHeight="1">
      <c r="B54" s="119"/>
      <c r="C54" s="120"/>
      <c r="D54" s="120"/>
      <c r="E54" s="120"/>
      <c r="F54" s="120"/>
      <c r="G54" s="120"/>
      <c r="H54" s="120"/>
      <c r="I54" s="120"/>
      <c r="J54" s="120"/>
      <c r="K54" s="121"/>
    </row>
    <row r="55" spans="2:11" ht="6.75" customHeight="1"/>
  </sheetData>
  <mergeCells count="10">
    <mergeCell ref="H53:I53"/>
    <mergeCell ref="B27:K27"/>
    <mergeCell ref="C28:J28"/>
    <mergeCell ref="C29:J29"/>
    <mergeCell ref="H45:I45"/>
    <mergeCell ref="H51:I51"/>
    <mergeCell ref="H46:I46"/>
    <mergeCell ref="H47:I47"/>
    <mergeCell ref="H48:I48"/>
    <mergeCell ref="H50:I50"/>
  </mergeCells>
  <phoneticPr fontId="0" type="noConversion"/>
  <printOptions horizontalCentered="1" verticalCentered="1"/>
  <pageMargins left="0" right="0" top="0" bottom="0" header="0.3" footer="0.3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H62"/>
  <sheetViews>
    <sheetView workbookViewId="0">
      <selection activeCell="K37" sqref="K37"/>
    </sheetView>
  </sheetViews>
  <sheetFormatPr defaultRowHeight="12.75"/>
  <cols>
    <col min="1" max="1" width="2" style="16" customWidth="1"/>
    <col min="2" max="2" width="3.28515625" style="12" customWidth="1"/>
    <col min="3" max="3" width="3.140625" style="12" customWidth="1"/>
    <col min="4" max="5" width="4" style="12" customWidth="1"/>
    <col min="6" max="6" width="55.140625" style="16" customWidth="1"/>
    <col min="7" max="7" width="13.5703125" style="50" customWidth="1"/>
    <col min="8" max="8" width="14.85546875" style="50" customWidth="1"/>
    <col min="9" max="9" width="2.5703125" style="16" customWidth="1"/>
    <col min="10" max="16384" width="9.140625" style="16"/>
  </cols>
  <sheetData>
    <row r="2" spans="2:8" s="48" customFormat="1" ht="9" customHeight="1">
      <c r="B2" s="11"/>
      <c r="C2" s="44"/>
      <c r="D2" s="44"/>
      <c r="E2" s="44"/>
      <c r="F2" s="45"/>
      <c r="G2" s="46"/>
      <c r="H2" s="46"/>
    </row>
    <row r="3" spans="2:8" s="48" customFormat="1" ht="18" customHeight="1">
      <c r="B3" s="313" t="s">
        <v>203</v>
      </c>
      <c r="C3" s="313"/>
      <c r="D3" s="313"/>
      <c r="E3" s="313"/>
      <c r="F3" s="313"/>
      <c r="G3" s="313"/>
      <c r="H3" s="313"/>
    </row>
    <row r="4" spans="2:8" ht="6.75" customHeight="1"/>
    <row r="5" spans="2:8" s="98" customFormat="1" ht="21" customHeight="1">
      <c r="B5" s="72" t="s">
        <v>2</v>
      </c>
      <c r="C5" s="317" t="s">
        <v>7</v>
      </c>
      <c r="D5" s="318"/>
      <c r="E5" s="318"/>
      <c r="F5" s="319"/>
      <c r="G5" s="70">
        <v>2016</v>
      </c>
      <c r="H5" s="70">
        <v>2015</v>
      </c>
    </row>
    <row r="6" spans="2:8" s="48" customFormat="1" ht="12.75" customHeight="1">
      <c r="B6" s="71"/>
      <c r="C6" s="314" t="s">
        <v>73</v>
      </c>
      <c r="D6" s="315"/>
      <c r="E6" s="315"/>
      <c r="F6" s="315"/>
      <c r="G6" s="152"/>
      <c r="H6" s="152"/>
    </row>
    <row r="7" spans="2:8" s="48" customFormat="1" ht="12.75" customHeight="1">
      <c r="B7" s="71"/>
      <c r="C7" s="87" t="s">
        <v>96</v>
      </c>
      <c r="D7" s="88" t="s">
        <v>8</v>
      </c>
      <c r="E7" s="88" t="s">
        <v>8</v>
      </c>
      <c r="F7" s="84"/>
      <c r="G7" s="153">
        <f>G8+G9</f>
        <v>4197861</v>
      </c>
      <c r="H7" s="153">
        <f>H8+H9</f>
        <v>3426588</v>
      </c>
    </row>
    <row r="8" spans="2:8" s="48" customFormat="1" ht="12.75" customHeight="1">
      <c r="B8" s="71"/>
      <c r="C8" s="75"/>
      <c r="D8" s="81">
        <v>1</v>
      </c>
      <c r="E8" s="81"/>
      <c r="F8" s="78" t="s">
        <v>9</v>
      </c>
      <c r="G8" s="224">
        <v>455719</v>
      </c>
      <c r="H8" s="152">
        <v>699288</v>
      </c>
    </row>
    <row r="9" spans="2:8" s="48" customFormat="1" ht="12.75" customHeight="1">
      <c r="B9" s="71"/>
      <c r="C9" s="75"/>
      <c r="D9" s="81">
        <v>2</v>
      </c>
      <c r="E9" s="81"/>
      <c r="F9" s="78" t="s">
        <v>10</v>
      </c>
      <c r="G9" s="224">
        <v>3742142</v>
      </c>
      <c r="H9" s="152">
        <v>2727300</v>
      </c>
    </row>
    <row r="10" spans="2:8" s="48" customFormat="1" ht="12.75" customHeight="1">
      <c r="B10" s="71"/>
      <c r="C10" s="87" t="s">
        <v>96</v>
      </c>
      <c r="D10" s="88" t="s">
        <v>37</v>
      </c>
      <c r="E10" s="88"/>
      <c r="F10" s="78"/>
      <c r="G10" s="153">
        <f>G11+G12+G13</f>
        <v>0</v>
      </c>
      <c r="H10" s="153">
        <f>H11+H12+H13</f>
        <v>0</v>
      </c>
    </row>
    <row r="11" spans="2:8" s="48" customFormat="1" ht="12.75" customHeight="1">
      <c r="B11" s="71"/>
      <c r="C11" s="75"/>
      <c r="D11" s="81">
        <v>1</v>
      </c>
      <c r="E11" s="81"/>
      <c r="F11" s="78" t="s">
        <v>39</v>
      </c>
      <c r="G11" s="152">
        <v>0</v>
      </c>
      <c r="H11" s="152">
        <v>0</v>
      </c>
    </row>
    <row r="12" spans="2:8" s="48" customFormat="1" ht="12.75" customHeight="1">
      <c r="B12" s="71"/>
      <c r="C12" s="75"/>
      <c r="D12" s="81">
        <v>2</v>
      </c>
      <c r="E12" s="81"/>
      <c r="F12" s="78" t="s">
        <v>40</v>
      </c>
      <c r="G12" s="152">
        <v>0</v>
      </c>
      <c r="H12" s="152">
        <v>0</v>
      </c>
    </row>
    <row r="13" spans="2:8" s="48" customFormat="1" ht="12.75" customHeight="1">
      <c r="B13" s="71"/>
      <c r="C13" s="75"/>
      <c r="D13" s="81">
        <v>3</v>
      </c>
      <c r="E13" s="81"/>
      <c r="F13" s="78" t="s">
        <v>38</v>
      </c>
      <c r="G13" s="152">
        <v>0</v>
      </c>
      <c r="H13" s="152">
        <v>0</v>
      </c>
    </row>
    <row r="14" spans="2:8" s="48" customFormat="1" ht="12.75" customHeight="1">
      <c r="B14" s="71"/>
      <c r="C14" s="87" t="s">
        <v>96</v>
      </c>
      <c r="D14" s="88" t="s">
        <v>41</v>
      </c>
      <c r="E14" s="88"/>
      <c r="F14" s="78"/>
      <c r="G14" s="153">
        <f>G15+G21+G22+G23+G24</f>
        <v>2307358</v>
      </c>
      <c r="H14" s="153">
        <f>H15+H21+H22+H23+H24</f>
        <v>2411025</v>
      </c>
    </row>
    <row r="15" spans="2:8" s="48" customFormat="1" ht="12.75" customHeight="1">
      <c r="B15" s="71"/>
      <c r="C15" s="75"/>
      <c r="D15" s="81">
        <v>1</v>
      </c>
      <c r="E15" s="81"/>
      <c r="F15" s="78" t="s">
        <v>42</v>
      </c>
      <c r="G15" s="153">
        <f>G16+G17+G18+G19+G20</f>
        <v>2307358</v>
      </c>
      <c r="H15" s="153">
        <f>H16+H17+H18+H19+H20</f>
        <v>2411025</v>
      </c>
    </row>
    <row r="16" spans="2:8" s="48" customFormat="1" ht="12.75" customHeight="1">
      <c r="B16" s="71"/>
      <c r="C16" s="139"/>
      <c r="D16" s="133"/>
      <c r="E16" s="133" t="s">
        <v>257</v>
      </c>
      <c r="F16" s="140" t="s">
        <v>252</v>
      </c>
      <c r="G16" s="224">
        <v>2121576</v>
      </c>
      <c r="H16" s="152">
        <v>2379287</v>
      </c>
    </row>
    <row r="17" spans="2:8" s="48" customFormat="1" ht="12.75" customHeight="1">
      <c r="B17" s="71"/>
      <c r="C17" s="131"/>
      <c r="D17" s="81"/>
      <c r="E17" s="81" t="s">
        <v>258</v>
      </c>
      <c r="F17" s="141" t="s">
        <v>253</v>
      </c>
      <c r="G17" s="152">
        <v>0</v>
      </c>
      <c r="H17" s="152">
        <v>0</v>
      </c>
    </row>
    <row r="18" spans="2:8" s="48" customFormat="1" ht="12.75" customHeight="1">
      <c r="B18" s="71"/>
      <c r="C18" s="131"/>
      <c r="D18" s="81"/>
      <c r="E18" s="81" t="s">
        <v>259</v>
      </c>
      <c r="F18" s="141" t="s">
        <v>254</v>
      </c>
      <c r="G18" s="224">
        <v>185782</v>
      </c>
      <c r="H18" s="152">
        <v>31738</v>
      </c>
    </row>
    <row r="19" spans="2:8" s="48" customFormat="1" ht="12.75" customHeight="1">
      <c r="B19" s="71"/>
      <c r="C19" s="131"/>
      <c r="D19" s="81"/>
      <c r="E19" s="81" t="s">
        <v>260</v>
      </c>
      <c r="F19" s="141" t="s">
        <v>255</v>
      </c>
      <c r="G19" s="152">
        <v>0</v>
      </c>
      <c r="H19" s="152">
        <v>0</v>
      </c>
    </row>
    <row r="20" spans="2:8" s="48" customFormat="1" ht="12.75" customHeight="1">
      <c r="B20" s="71"/>
      <c r="C20" s="131"/>
      <c r="D20" s="81"/>
      <c r="E20" s="81" t="s">
        <v>261</v>
      </c>
      <c r="F20" s="141" t="s">
        <v>256</v>
      </c>
      <c r="G20" s="152">
        <v>0</v>
      </c>
      <c r="H20" s="152">
        <v>0</v>
      </c>
    </row>
    <row r="21" spans="2:8" s="48" customFormat="1" ht="12.75" customHeight="1">
      <c r="B21" s="71"/>
      <c r="C21" s="91"/>
      <c r="D21" s="133">
        <v>2</v>
      </c>
      <c r="E21" s="133"/>
      <c r="F21" s="235" t="s">
        <v>43</v>
      </c>
      <c r="G21" s="152">
        <v>0</v>
      </c>
      <c r="H21" s="152">
        <v>0</v>
      </c>
    </row>
    <row r="22" spans="2:8" s="48" customFormat="1" ht="12.75" customHeight="1">
      <c r="B22" s="71"/>
      <c r="C22" s="75"/>
      <c r="D22" s="81">
        <v>3</v>
      </c>
      <c r="E22" s="81"/>
      <c r="F22" s="78" t="s">
        <v>44</v>
      </c>
      <c r="G22" s="152">
        <v>0</v>
      </c>
      <c r="H22" s="152">
        <v>0</v>
      </c>
    </row>
    <row r="23" spans="2:8" s="48" customFormat="1" ht="12.75" customHeight="1">
      <c r="B23" s="71"/>
      <c r="C23" s="75"/>
      <c r="D23" s="81">
        <v>4</v>
      </c>
      <c r="E23" s="81"/>
      <c r="F23" s="78" t="s">
        <v>45</v>
      </c>
      <c r="G23" s="152">
        <v>0</v>
      </c>
      <c r="H23" s="152">
        <v>0</v>
      </c>
    </row>
    <row r="24" spans="2:8" s="48" customFormat="1" ht="12.75" customHeight="1">
      <c r="B24" s="71"/>
      <c r="C24" s="75"/>
      <c r="D24" s="81">
        <v>5</v>
      </c>
      <c r="E24" s="81"/>
      <c r="F24" s="78" t="s">
        <v>46</v>
      </c>
      <c r="G24" s="152">
        <v>0</v>
      </c>
      <c r="H24" s="152">
        <v>0</v>
      </c>
    </row>
    <row r="25" spans="2:8" s="48" customFormat="1" ht="12.75" customHeight="1">
      <c r="B25" s="71"/>
      <c r="C25" s="87" t="s">
        <v>96</v>
      </c>
      <c r="D25" s="151" t="s">
        <v>47</v>
      </c>
      <c r="E25" s="88"/>
      <c r="F25" s="84"/>
      <c r="G25" s="153">
        <f>G26+G27+G28+G29+G30+G31+G32+G33</f>
        <v>121919</v>
      </c>
      <c r="H25" s="153">
        <f>H26+H27+H28+H29+H30+H31+H32+H33</f>
        <v>98519</v>
      </c>
    </row>
    <row r="26" spans="2:8" s="48" customFormat="1" ht="12.75" customHeight="1">
      <c r="B26" s="71"/>
      <c r="C26" s="89"/>
      <c r="D26" s="81">
        <v>1</v>
      </c>
      <c r="E26" s="81"/>
      <c r="F26" s="78" t="s">
        <v>48</v>
      </c>
      <c r="G26" s="152">
        <v>0</v>
      </c>
      <c r="H26" s="152">
        <v>0</v>
      </c>
    </row>
    <row r="27" spans="2:8" s="48" customFormat="1" ht="12.75" customHeight="1">
      <c r="B27" s="71"/>
      <c r="C27" s="89"/>
      <c r="D27" s="81">
        <v>2</v>
      </c>
      <c r="E27" s="81"/>
      <c r="F27" s="78" t="s">
        <v>49</v>
      </c>
      <c r="G27" s="152">
        <v>0</v>
      </c>
      <c r="H27" s="152">
        <v>0</v>
      </c>
    </row>
    <row r="28" spans="2:8" s="48" customFormat="1" ht="12.75" customHeight="1">
      <c r="B28" s="71"/>
      <c r="C28" s="89"/>
      <c r="D28" s="81">
        <v>3</v>
      </c>
      <c r="E28" s="81"/>
      <c r="F28" s="78" t="s">
        <v>50</v>
      </c>
      <c r="G28" s="152">
        <v>0</v>
      </c>
      <c r="H28" s="152">
        <v>0</v>
      </c>
    </row>
    <row r="29" spans="2:8" s="48" customFormat="1" ht="12.75" customHeight="1">
      <c r="B29" s="71"/>
      <c r="C29" s="89"/>
      <c r="D29" s="81">
        <v>4</v>
      </c>
      <c r="E29" s="81"/>
      <c r="F29" s="78" t="s">
        <v>51</v>
      </c>
      <c r="G29" s="152">
        <v>0</v>
      </c>
      <c r="H29" s="152">
        <v>0</v>
      </c>
    </row>
    <row r="30" spans="2:8" s="48" customFormat="1" ht="12.75" customHeight="1">
      <c r="B30" s="71"/>
      <c r="C30" s="89"/>
      <c r="D30" s="81">
        <v>5</v>
      </c>
      <c r="E30" s="81"/>
      <c r="F30" s="78" t="s">
        <v>52</v>
      </c>
      <c r="G30" s="152">
        <v>0</v>
      </c>
      <c r="H30" s="152">
        <v>0</v>
      </c>
    </row>
    <row r="31" spans="2:8" s="48" customFormat="1" ht="12.75" customHeight="1">
      <c r="B31" s="71"/>
      <c r="C31" s="89"/>
      <c r="D31" s="81">
        <v>6</v>
      </c>
      <c r="E31" s="81"/>
      <c r="F31" s="78" t="s">
        <v>53</v>
      </c>
      <c r="G31" s="152">
        <v>0</v>
      </c>
      <c r="H31" s="152">
        <v>0</v>
      </c>
    </row>
    <row r="32" spans="2:8" s="48" customFormat="1" ht="12.75" customHeight="1">
      <c r="B32" s="71"/>
      <c r="C32" s="89"/>
      <c r="D32" s="81">
        <v>7</v>
      </c>
      <c r="E32" s="81"/>
      <c r="F32" s="78" t="s">
        <v>54</v>
      </c>
      <c r="G32" s="152">
        <v>0</v>
      </c>
      <c r="H32" s="152">
        <v>0</v>
      </c>
    </row>
    <row r="33" spans="2:8" s="48" customFormat="1" ht="12.75" customHeight="1">
      <c r="B33" s="71"/>
      <c r="C33" s="89"/>
      <c r="D33" s="81">
        <v>8</v>
      </c>
      <c r="E33" s="81"/>
      <c r="F33" s="78" t="s">
        <v>262</v>
      </c>
      <c r="G33" s="224">
        <v>121919</v>
      </c>
      <c r="H33" s="152">
        <v>98519</v>
      </c>
    </row>
    <row r="34" spans="2:8" s="48" customFormat="1" ht="12.75" customHeight="1">
      <c r="B34" s="71"/>
      <c r="C34" s="87" t="s">
        <v>96</v>
      </c>
      <c r="D34" s="88"/>
      <c r="E34" s="151" t="s">
        <v>304</v>
      </c>
      <c r="F34" s="84"/>
      <c r="G34" s="157">
        <v>921014</v>
      </c>
      <c r="H34" s="152">
        <v>357239</v>
      </c>
    </row>
    <row r="35" spans="2:8" s="48" customFormat="1" ht="12.75" customHeight="1">
      <c r="B35" s="71"/>
      <c r="C35" s="87" t="s">
        <v>96</v>
      </c>
      <c r="D35" s="88"/>
      <c r="E35" s="88" t="s">
        <v>55</v>
      </c>
      <c r="F35" s="84"/>
      <c r="G35" s="153">
        <v>0</v>
      </c>
      <c r="H35" s="153">
        <v>0</v>
      </c>
    </row>
    <row r="36" spans="2:8" s="48" customFormat="1" ht="12.75" customHeight="1">
      <c r="B36" s="99" t="s">
        <v>3</v>
      </c>
      <c r="C36" s="311" t="s">
        <v>72</v>
      </c>
      <c r="D36" s="312"/>
      <c r="E36" s="312"/>
      <c r="F36" s="312"/>
      <c r="G36" s="153">
        <f>G7+G10+G14+G25+G34+G35</f>
        <v>7548152</v>
      </c>
      <c r="H36" s="153">
        <f>H7+H10+H14+H25+H34+H35</f>
        <v>6293371</v>
      </c>
    </row>
    <row r="37" spans="2:8" s="48" customFormat="1" ht="12.75" customHeight="1">
      <c r="B37" s="71"/>
      <c r="C37" s="314" t="s">
        <v>75</v>
      </c>
      <c r="D37" s="315"/>
      <c r="E37" s="315"/>
      <c r="F37" s="315"/>
      <c r="G37" s="152">
        <v>0</v>
      </c>
      <c r="H37" s="152">
        <v>0</v>
      </c>
    </row>
    <row r="38" spans="2:8" s="48" customFormat="1" ht="12.75" customHeight="1">
      <c r="B38" s="71"/>
      <c r="C38" s="87" t="s">
        <v>96</v>
      </c>
      <c r="D38" s="88" t="s">
        <v>58</v>
      </c>
      <c r="E38" s="88"/>
      <c r="F38" s="84"/>
      <c r="G38" s="153">
        <f>G39+G40+G41+G42+G43+G44</f>
        <v>0</v>
      </c>
      <c r="H38" s="153">
        <f>H39+H40+H41+H42+H43+H44</f>
        <v>0</v>
      </c>
    </row>
    <row r="39" spans="2:8" s="48" customFormat="1" ht="12.75" customHeight="1">
      <c r="B39" s="71"/>
      <c r="C39" s="89"/>
      <c r="D39" s="81">
        <v>1</v>
      </c>
      <c r="E39" s="81"/>
      <c r="F39" s="78" t="s">
        <v>59</v>
      </c>
      <c r="G39" s="152">
        <v>0</v>
      </c>
      <c r="H39" s="152">
        <v>0</v>
      </c>
    </row>
    <row r="40" spans="2:8" s="48" customFormat="1" ht="12.75" customHeight="1">
      <c r="B40" s="71"/>
      <c r="C40" s="89"/>
      <c r="D40" s="81">
        <v>2</v>
      </c>
      <c r="E40" s="81"/>
      <c r="F40" s="78" t="s">
        <v>60</v>
      </c>
      <c r="G40" s="152">
        <v>0</v>
      </c>
      <c r="H40" s="152">
        <v>0</v>
      </c>
    </row>
    <row r="41" spans="2:8" s="48" customFormat="1" ht="12.75" customHeight="1">
      <c r="B41" s="71"/>
      <c r="C41" s="89"/>
      <c r="D41" s="81">
        <v>3</v>
      </c>
      <c r="E41" s="81"/>
      <c r="F41" s="78" t="s">
        <v>61</v>
      </c>
      <c r="G41" s="152">
        <v>0</v>
      </c>
      <c r="H41" s="152">
        <v>0</v>
      </c>
    </row>
    <row r="42" spans="2:8" s="48" customFormat="1" ht="12.75" customHeight="1">
      <c r="B42" s="71"/>
      <c r="C42" s="89"/>
      <c r="D42" s="81">
        <v>4</v>
      </c>
      <c r="E42" s="81"/>
      <c r="F42" s="78" t="s">
        <v>265</v>
      </c>
      <c r="G42" s="152">
        <v>0</v>
      </c>
      <c r="H42" s="152">
        <v>0</v>
      </c>
    </row>
    <row r="43" spans="2:8" s="48" customFormat="1" ht="12.75" customHeight="1">
      <c r="B43" s="71"/>
      <c r="C43" s="89"/>
      <c r="D43" s="81">
        <v>5</v>
      </c>
      <c r="E43" s="81"/>
      <c r="F43" s="78" t="s">
        <v>62</v>
      </c>
      <c r="G43" s="152">
        <v>0</v>
      </c>
      <c r="H43" s="152">
        <v>0</v>
      </c>
    </row>
    <row r="44" spans="2:8" s="48" customFormat="1" ht="12.75" customHeight="1">
      <c r="B44" s="71"/>
      <c r="C44" s="89"/>
      <c r="D44" s="81">
        <v>6</v>
      </c>
      <c r="E44" s="81"/>
      <c r="F44" s="78" t="s">
        <v>63</v>
      </c>
      <c r="G44" s="152">
        <v>0</v>
      </c>
      <c r="H44" s="152">
        <v>0</v>
      </c>
    </row>
    <row r="45" spans="2:8" s="48" customFormat="1" ht="12.75" customHeight="1">
      <c r="B45" s="71"/>
      <c r="C45" s="87" t="s">
        <v>96</v>
      </c>
      <c r="D45" s="151" t="s">
        <v>64</v>
      </c>
      <c r="E45" s="88"/>
      <c r="F45" s="225"/>
      <c r="G45" s="153">
        <f>G46+G47+G48+G49+G50+G51</f>
        <v>8780278</v>
      </c>
      <c r="H45" s="153">
        <f>H46+H47+H48+H49+H50+H51</f>
        <v>8584778</v>
      </c>
    </row>
    <row r="46" spans="2:8" s="48" customFormat="1" ht="12.75" customHeight="1">
      <c r="B46" s="71"/>
      <c r="C46" s="75"/>
      <c r="D46" s="81">
        <v>1</v>
      </c>
      <c r="E46" s="81"/>
      <c r="F46" s="78" t="s">
        <v>263</v>
      </c>
      <c r="G46" s="224">
        <v>75000</v>
      </c>
      <c r="H46" s="152">
        <v>75000</v>
      </c>
    </row>
    <row r="47" spans="2:8" s="48" customFormat="1" ht="12.75" customHeight="1">
      <c r="B47" s="71"/>
      <c r="C47" s="75"/>
      <c r="D47" s="81">
        <v>2</v>
      </c>
      <c r="E47" s="81"/>
      <c r="F47" s="78" t="s">
        <v>264</v>
      </c>
      <c r="G47" s="224">
        <v>817422</v>
      </c>
      <c r="H47" s="152">
        <v>817422</v>
      </c>
    </row>
    <row r="48" spans="2:8" s="48" customFormat="1" ht="12.75" customHeight="1">
      <c r="B48" s="71"/>
      <c r="C48" s="75"/>
      <c r="D48" s="81">
        <v>3</v>
      </c>
      <c r="E48" s="81"/>
      <c r="F48" s="78" t="s">
        <v>65</v>
      </c>
      <c r="G48" s="152">
        <v>0</v>
      </c>
      <c r="H48" s="152">
        <v>0</v>
      </c>
    </row>
    <row r="49" spans="2:8" s="48" customFormat="1" ht="12.75" customHeight="1">
      <c r="B49" s="71"/>
      <c r="C49" s="75"/>
      <c r="D49" s="81">
        <v>4</v>
      </c>
      <c r="E49" s="81"/>
      <c r="F49" s="78" t="s">
        <v>66</v>
      </c>
      <c r="G49" s="152">
        <v>0</v>
      </c>
      <c r="H49" s="152">
        <v>0</v>
      </c>
    </row>
    <row r="50" spans="2:8" s="48" customFormat="1" ht="12.75" customHeight="1">
      <c r="B50" s="71"/>
      <c r="C50" s="75"/>
      <c r="D50" s="81">
        <v>5</v>
      </c>
      <c r="E50" s="81"/>
      <c r="F50" s="78" t="s">
        <v>305</v>
      </c>
      <c r="G50" s="224">
        <v>7887856</v>
      </c>
      <c r="H50" s="152">
        <v>7692356</v>
      </c>
    </row>
    <row r="51" spans="2:8" s="48" customFormat="1" ht="12.75" customHeight="1">
      <c r="B51" s="71"/>
      <c r="C51" s="75"/>
      <c r="D51" s="142">
        <v>6</v>
      </c>
      <c r="E51" s="81"/>
      <c r="F51" s="78" t="s">
        <v>67</v>
      </c>
      <c r="G51" s="152">
        <v>0</v>
      </c>
      <c r="H51" s="152">
        <v>0</v>
      </c>
    </row>
    <row r="52" spans="2:8" s="48" customFormat="1" ht="12.75" customHeight="1">
      <c r="B52" s="71"/>
      <c r="C52" s="87" t="s">
        <v>96</v>
      </c>
      <c r="D52" s="88" t="s">
        <v>68</v>
      </c>
      <c r="E52" s="88"/>
      <c r="F52" s="84"/>
      <c r="G52" s="152">
        <v>0</v>
      </c>
      <c r="H52" s="152">
        <v>0</v>
      </c>
    </row>
    <row r="53" spans="2:8" s="48" customFormat="1" ht="12.75" customHeight="1">
      <c r="B53" s="71"/>
      <c r="C53" s="87" t="s">
        <v>96</v>
      </c>
      <c r="D53" s="88" t="s">
        <v>69</v>
      </c>
      <c r="E53" s="88"/>
      <c r="F53" s="84"/>
      <c r="G53" s="153">
        <f>G54+G55+G56</f>
        <v>0</v>
      </c>
      <c r="H53" s="153">
        <f>H54+H55+H56</f>
        <v>0</v>
      </c>
    </row>
    <row r="54" spans="2:8" s="48" customFormat="1" ht="12.75" customHeight="1">
      <c r="B54" s="71"/>
      <c r="C54" s="75"/>
      <c r="D54" s="81">
        <v>1</v>
      </c>
      <c r="E54" s="81"/>
      <c r="F54" s="236" t="s">
        <v>266</v>
      </c>
      <c r="G54" s="152">
        <v>0</v>
      </c>
      <c r="H54" s="152">
        <v>0</v>
      </c>
    </row>
    <row r="55" spans="2:8" s="48" customFormat="1" ht="12.75" customHeight="1">
      <c r="B55" s="71"/>
      <c r="C55" s="75"/>
      <c r="D55" s="81">
        <v>2</v>
      </c>
      <c r="E55" s="81"/>
      <c r="F55" s="78" t="s">
        <v>70</v>
      </c>
      <c r="G55" s="152">
        <v>0</v>
      </c>
      <c r="H55" s="152">
        <v>0</v>
      </c>
    </row>
    <row r="56" spans="2:8" s="48" customFormat="1" ht="12.75" customHeight="1">
      <c r="B56" s="71"/>
      <c r="C56" s="75"/>
      <c r="D56" s="81">
        <v>3</v>
      </c>
      <c r="E56" s="81"/>
      <c r="F56" s="78" t="s">
        <v>71</v>
      </c>
      <c r="G56" s="152">
        <v>0</v>
      </c>
      <c r="H56" s="152">
        <v>0</v>
      </c>
    </row>
    <row r="57" spans="2:8" s="48" customFormat="1" ht="12.75" customHeight="1">
      <c r="B57" s="71"/>
      <c r="C57" s="87" t="s">
        <v>96</v>
      </c>
      <c r="D57" s="88" t="s">
        <v>56</v>
      </c>
      <c r="E57" s="88"/>
      <c r="F57" s="84"/>
      <c r="G57" s="152">
        <v>0</v>
      </c>
      <c r="H57" s="152">
        <v>0</v>
      </c>
    </row>
    <row r="58" spans="2:8" s="48" customFormat="1" ht="12.75" customHeight="1">
      <c r="B58" s="71"/>
      <c r="C58" s="87" t="s">
        <v>96</v>
      </c>
      <c r="D58" s="88" t="s">
        <v>57</v>
      </c>
      <c r="E58" s="88"/>
      <c r="F58" s="84"/>
      <c r="G58" s="224">
        <v>31025213</v>
      </c>
      <c r="H58" s="152">
        <v>31030984</v>
      </c>
    </row>
    <row r="59" spans="2:8" s="48" customFormat="1" ht="12.75" customHeight="1">
      <c r="B59" s="82" t="s">
        <v>4</v>
      </c>
      <c r="C59" s="316" t="s">
        <v>74</v>
      </c>
      <c r="D59" s="312"/>
      <c r="E59" s="312"/>
      <c r="F59" s="312"/>
      <c r="G59" s="153">
        <f>G38+G45+G53+G57+G58</f>
        <v>39805491</v>
      </c>
      <c r="H59" s="153">
        <f>H38+H45+H53+H57+H58</f>
        <v>39615762</v>
      </c>
    </row>
    <row r="60" spans="2:8" s="48" customFormat="1" ht="30" customHeight="1">
      <c r="B60" s="100"/>
      <c r="C60" s="316" t="s">
        <v>88</v>
      </c>
      <c r="D60" s="312"/>
      <c r="E60" s="312"/>
      <c r="F60" s="312"/>
      <c r="G60" s="153">
        <f>G36+G59</f>
        <v>47353643</v>
      </c>
      <c r="H60" s="153">
        <f>H36+H59</f>
        <v>45909133</v>
      </c>
    </row>
    <row r="61" spans="2:8" s="48" customFormat="1" ht="9.75" customHeight="1">
      <c r="B61" s="92"/>
      <c r="C61" s="92"/>
      <c r="D61" s="92"/>
      <c r="E61" s="92"/>
      <c r="F61" s="92"/>
      <c r="G61" s="94"/>
      <c r="H61" s="94"/>
    </row>
    <row r="62" spans="2:8" s="48" customFormat="1" ht="15.95" customHeight="1">
      <c r="B62" s="92"/>
      <c r="C62" s="92"/>
      <c r="D62" s="92"/>
      <c r="E62" s="92"/>
      <c r="F62" s="92"/>
      <c r="G62" s="94"/>
      <c r="H62" s="94"/>
    </row>
  </sheetData>
  <mergeCells count="7">
    <mergeCell ref="C36:F36"/>
    <mergeCell ref="B3:H3"/>
    <mergeCell ref="C37:F37"/>
    <mergeCell ref="C60:F60"/>
    <mergeCell ref="C6:F6"/>
    <mergeCell ref="C59:F59"/>
    <mergeCell ref="C5:F5"/>
  </mergeCells>
  <phoneticPr fontId="0" type="noConversion"/>
  <printOptions horizontalCentered="1" verticalCentered="1"/>
  <pageMargins left="0" right="0" top="0" bottom="0" header="0.3" footer="0.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K68"/>
  <sheetViews>
    <sheetView workbookViewId="0">
      <selection activeCell="O49" sqref="O49"/>
    </sheetView>
  </sheetViews>
  <sheetFormatPr defaultRowHeight="12.75"/>
  <cols>
    <col min="1" max="1" width="2.85546875" style="16" customWidth="1"/>
    <col min="2" max="3" width="3.140625" style="12" customWidth="1"/>
    <col min="4" max="5" width="3.42578125" style="12" customWidth="1"/>
    <col min="6" max="6" width="54.5703125" style="16" customWidth="1"/>
    <col min="7" max="7" width="13.7109375" style="50" customWidth="1"/>
    <col min="8" max="8" width="13.28515625" style="50" customWidth="1"/>
    <col min="9" max="9" width="1.42578125" style="16" customWidth="1"/>
    <col min="10" max="10" width="9.140625" style="16"/>
    <col min="11" max="11" width="11.28515625" style="16" bestFit="1" customWidth="1"/>
    <col min="12" max="16384" width="9.140625" style="16"/>
  </cols>
  <sheetData>
    <row r="2" spans="2:10" s="48" customFormat="1" ht="6" customHeight="1">
      <c r="B2" s="11"/>
      <c r="C2" s="44"/>
      <c r="D2" s="44"/>
      <c r="E2" s="44"/>
      <c r="F2" s="45"/>
      <c r="G2" s="46"/>
      <c r="H2" s="46"/>
    </row>
    <row r="3" spans="2:10" s="48" customFormat="1" ht="18" customHeight="1">
      <c r="B3" s="313" t="s">
        <v>203</v>
      </c>
      <c r="C3" s="313"/>
      <c r="D3" s="313"/>
      <c r="E3" s="313"/>
      <c r="F3" s="313"/>
      <c r="G3" s="313"/>
      <c r="H3" s="313"/>
    </row>
    <row r="4" spans="2:10" ht="6.75" customHeight="1"/>
    <row r="5" spans="2:10" s="40" customFormat="1" ht="21" customHeight="1">
      <c r="B5" s="72" t="s">
        <v>2</v>
      </c>
      <c r="C5" s="311" t="s">
        <v>76</v>
      </c>
      <c r="D5" s="312"/>
      <c r="E5" s="312"/>
      <c r="F5" s="320"/>
      <c r="G5" s="70">
        <v>2016</v>
      </c>
      <c r="H5" s="70">
        <v>2015</v>
      </c>
    </row>
    <row r="6" spans="2:10" s="48" customFormat="1" ht="12.75" customHeight="1">
      <c r="B6" s="71"/>
      <c r="C6" s="87" t="s">
        <v>96</v>
      </c>
      <c r="D6" s="151" t="s">
        <v>77</v>
      </c>
      <c r="E6" s="88"/>
      <c r="F6" s="84"/>
      <c r="G6" s="153">
        <f>G7+G8+G9+G10+G14+G15+G16+G17+G20</f>
        <v>2937639</v>
      </c>
      <c r="H6" s="153">
        <f>H7+H8+H9+H10+H14+H15+H16+H17+H20</f>
        <v>1674210</v>
      </c>
      <c r="J6" s="219"/>
    </row>
    <row r="7" spans="2:10" s="48" customFormat="1" ht="12.75" customHeight="1">
      <c r="B7" s="71"/>
      <c r="C7" s="75"/>
      <c r="D7" s="81">
        <v>1</v>
      </c>
      <c r="E7" s="81"/>
      <c r="F7" s="78" t="s">
        <v>78</v>
      </c>
      <c r="G7" s="152">
        <v>0</v>
      </c>
      <c r="H7" s="152">
        <v>0</v>
      </c>
      <c r="J7" s="220"/>
    </row>
    <row r="8" spans="2:10" s="48" customFormat="1" ht="12.75" customHeight="1">
      <c r="B8" s="71"/>
      <c r="C8" s="75"/>
      <c r="D8" s="81">
        <v>2</v>
      </c>
      <c r="E8" s="81"/>
      <c r="F8" s="78" t="s">
        <v>79</v>
      </c>
      <c r="G8" s="152">
        <v>0</v>
      </c>
      <c r="H8" s="152">
        <v>0</v>
      </c>
      <c r="J8" s="220"/>
    </row>
    <row r="9" spans="2:10" s="48" customFormat="1" ht="12.75" customHeight="1">
      <c r="B9" s="71"/>
      <c r="C9" s="75"/>
      <c r="D9" s="81">
        <v>3</v>
      </c>
      <c r="E9" s="81"/>
      <c r="F9" s="78" t="s">
        <v>80</v>
      </c>
      <c r="G9" s="152">
        <v>0</v>
      </c>
      <c r="H9" s="152">
        <v>0</v>
      </c>
      <c r="J9" s="220"/>
    </row>
    <row r="10" spans="2:10" s="48" customFormat="1" ht="12.75" customHeight="1">
      <c r="B10" s="71"/>
      <c r="C10" s="75"/>
      <c r="D10" s="81">
        <v>4</v>
      </c>
      <c r="E10" s="81"/>
      <c r="F10" s="78" t="s">
        <v>81</v>
      </c>
      <c r="G10" s="153">
        <f>G11+G12+G13</f>
        <v>2317250</v>
      </c>
      <c r="H10" s="153">
        <f>H11+H12+H13</f>
        <v>1305013</v>
      </c>
      <c r="J10" s="219"/>
    </row>
    <row r="11" spans="2:10" s="48" customFormat="1" ht="12.75" customHeight="1">
      <c r="B11" s="71"/>
      <c r="C11" s="131"/>
      <c r="D11" s="81"/>
      <c r="E11" s="81"/>
      <c r="F11" s="143" t="s">
        <v>267</v>
      </c>
      <c r="G11" s="224">
        <v>2317250</v>
      </c>
      <c r="H11" s="152">
        <v>1305013</v>
      </c>
      <c r="J11" s="220"/>
    </row>
    <row r="12" spans="2:10" s="48" customFormat="1" ht="12.75" customHeight="1">
      <c r="B12" s="71"/>
      <c r="C12" s="131"/>
      <c r="D12" s="81"/>
      <c r="E12" s="81"/>
      <c r="F12" s="143" t="s">
        <v>256</v>
      </c>
      <c r="G12" s="152">
        <v>0</v>
      </c>
      <c r="H12" s="152">
        <v>0</v>
      </c>
      <c r="J12" s="220"/>
    </row>
    <row r="13" spans="2:10" s="48" customFormat="1" ht="12.75" customHeight="1">
      <c r="B13" s="71"/>
      <c r="C13" s="131"/>
      <c r="D13" s="81"/>
      <c r="E13" s="81"/>
      <c r="F13" s="143" t="s">
        <v>268</v>
      </c>
      <c r="G13" s="152">
        <v>0</v>
      </c>
      <c r="H13" s="152">
        <v>0</v>
      </c>
      <c r="J13" s="220"/>
    </row>
    <row r="14" spans="2:10" s="48" customFormat="1" ht="12.75" customHeight="1">
      <c r="B14" s="71"/>
      <c r="C14" s="75"/>
      <c r="D14" s="81">
        <v>5</v>
      </c>
      <c r="E14" s="81"/>
      <c r="F14" s="78" t="s">
        <v>82</v>
      </c>
      <c r="G14" s="152">
        <v>0</v>
      </c>
      <c r="H14" s="152">
        <v>0</v>
      </c>
      <c r="J14" s="220"/>
    </row>
    <row r="15" spans="2:10" s="48" customFormat="1" ht="12.75" customHeight="1">
      <c r="B15" s="71"/>
      <c r="C15" s="75"/>
      <c r="D15" s="81">
        <v>6</v>
      </c>
      <c r="E15" s="81"/>
      <c r="F15" s="78" t="s">
        <v>83</v>
      </c>
      <c r="G15" s="152">
        <v>0</v>
      </c>
      <c r="H15" s="152">
        <v>0</v>
      </c>
      <c r="J15" s="220"/>
    </row>
    <row r="16" spans="2:10" s="48" customFormat="1" ht="12.75" customHeight="1">
      <c r="B16" s="71"/>
      <c r="C16" s="75"/>
      <c r="D16" s="81">
        <v>7</v>
      </c>
      <c r="E16" s="81"/>
      <c r="F16" s="78" t="s">
        <v>275</v>
      </c>
      <c r="G16" s="152">
        <v>0</v>
      </c>
      <c r="H16" s="152">
        <v>0</v>
      </c>
      <c r="J16" s="220"/>
    </row>
    <row r="17" spans="2:10" s="48" customFormat="1" ht="12.75" customHeight="1">
      <c r="B17" s="71"/>
      <c r="C17" s="75"/>
      <c r="D17" s="81">
        <v>8</v>
      </c>
      <c r="E17" s="81"/>
      <c r="F17" s="78" t="s">
        <v>276</v>
      </c>
      <c r="G17" s="153">
        <f>G18+G19</f>
        <v>616382</v>
      </c>
      <c r="H17" s="153">
        <f>H18+H19</f>
        <v>365190</v>
      </c>
      <c r="J17" s="219"/>
    </row>
    <row r="18" spans="2:10" s="48" customFormat="1" ht="12.75" customHeight="1">
      <c r="B18" s="71"/>
      <c r="C18" s="75"/>
      <c r="D18" s="81"/>
      <c r="E18" s="81"/>
      <c r="F18" s="78" t="s">
        <v>269</v>
      </c>
      <c r="G18" s="224">
        <v>557065</v>
      </c>
      <c r="H18" s="152">
        <v>297542</v>
      </c>
      <c r="J18" s="220"/>
    </row>
    <row r="19" spans="2:10" s="48" customFormat="1" ht="12.75" customHeight="1">
      <c r="B19" s="71"/>
      <c r="C19" s="75"/>
      <c r="D19" s="81"/>
      <c r="E19" s="81"/>
      <c r="F19" s="78" t="s">
        <v>270</v>
      </c>
      <c r="G19" s="224">
        <v>59317</v>
      </c>
      <c r="H19" s="152">
        <v>67648</v>
      </c>
      <c r="J19" s="220"/>
    </row>
    <row r="20" spans="2:10" s="48" customFormat="1" ht="12.75" customHeight="1">
      <c r="B20" s="71"/>
      <c r="C20" s="75"/>
      <c r="D20" s="81">
        <v>9</v>
      </c>
      <c r="E20" s="81"/>
      <c r="F20" s="78" t="s">
        <v>84</v>
      </c>
      <c r="G20" s="153">
        <f>G21+G22+G23+G24</f>
        <v>4007</v>
      </c>
      <c r="H20" s="153">
        <f>H21+H22+H23+H24</f>
        <v>4007</v>
      </c>
      <c r="J20" s="219"/>
    </row>
    <row r="21" spans="2:10" s="48" customFormat="1" ht="12.75" customHeight="1">
      <c r="B21" s="71"/>
      <c r="C21" s="131"/>
      <c r="D21" s="81"/>
      <c r="E21" s="81"/>
      <c r="F21" s="143" t="s">
        <v>271</v>
      </c>
      <c r="G21" s="224">
        <v>4007</v>
      </c>
      <c r="H21" s="152">
        <v>4007</v>
      </c>
      <c r="J21" s="220"/>
    </row>
    <row r="22" spans="2:10" s="48" customFormat="1" ht="12.75" customHeight="1">
      <c r="B22" s="71"/>
      <c r="C22" s="131"/>
      <c r="D22" s="81"/>
      <c r="E22" s="81"/>
      <c r="F22" s="143" t="s">
        <v>272</v>
      </c>
      <c r="G22" s="152">
        <v>0</v>
      </c>
      <c r="H22" s="152">
        <v>0</v>
      </c>
      <c r="J22" s="220"/>
    </row>
    <row r="23" spans="2:10" s="48" customFormat="1" ht="12.75" customHeight="1">
      <c r="B23" s="71"/>
      <c r="C23" s="131"/>
      <c r="D23" s="81"/>
      <c r="E23" s="81"/>
      <c r="F23" s="143" t="s">
        <v>273</v>
      </c>
      <c r="G23" s="152">
        <v>0</v>
      </c>
      <c r="H23" s="152">
        <v>0</v>
      </c>
      <c r="J23" s="220"/>
    </row>
    <row r="24" spans="2:10" s="48" customFormat="1" ht="12.75" customHeight="1">
      <c r="B24" s="71"/>
      <c r="C24" s="131"/>
      <c r="D24" s="81"/>
      <c r="E24" s="81"/>
      <c r="F24" s="143" t="s">
        <v>274</v>
      </c>
      <c r="G24" s="152">
        <v>0</v>
      </c>
      <c r="H24" s="152">
        <v>0</v>
      </c>
      <c r="J24" s="220"/>
    </row>
    <row r="25" spans="2:10" s="48" customFormat="1" ht="12.75" customHeight="1">
      <c r="B25" s="71"/>
      <c r="C25" s="87" t="s">
        <v>96</v>
      </c>
      <c r="D25" s="88" t="s">
        <v>85</v>
      </c>
      <c r="E25" s="88"/>
      <c r="F25" s="84"/>
      <c r="G25" s="152">
        <v>0</v>
      </c>
      <c r="H25" s="152">
        <v>0</v>
      </c>
      <c r="J25" s="220"/>
    </row>
    <row r="26" spans="2:10" s="48" customFormat="1" ht="12.75" customHeight="1">
      <c r="B26" s="71"/>
      <c r="C26" s="87" t="s">
        <v>96</v>
      </c>
      <c r="D26" s="88" t="s">
        <v>86</v>
      </c>
      <c r="E26" s="88"/>
      <c r="F26" s="78"/>
      <c r="G26" s="152">
        <v>0</v>
      </c>
      <c r="H26" s="152">
        <v>0</v>
      </c>
      <c r="J26" s="220"/>
    </row>
    <row r="27" spans="2:10" s="48" customFormat="1" ht="12.75" customHeight="1">
      <c r="B27" s="71"/>
      <c r="C27" s="87" t="s">
        <v>96</v>
      </c>
      <c r="D27" s="88" t="s">
        <v>87</v>
      </c>
      <c r="E27" s="88"/>
      <c r="F27" s="78"/>
      <c r="G27" s="152">
        <v>0</v>
      </c>
      <c r="H27" s="152">
        <v>0</v>
      </c>
      <c r="J27" s="220"/>
    </row>
    <row r="28" spans="2:10" s="48" customFormat="1" ht="15.95" customHeight="1">
      <c r="B28" s="71"/>
      <c r="C28" s="311" t="s">
        <v>100</v>
      </c>
      <c r="D28" s="312"/>
      <c r="E28" s="312"/>
      <c r="F28" s="312"/>
      <c r="G28" s="153">
        <f>G6+G25+G26+G27</f>
        <v>2937639</v>
      </c>
      <c r="H28" s="153">
        <f>H6+H25+H26+H27</f>
        <v>1674210</v>
      </c>
      <c r="J28" s="219"/>
    </row>
    <row r="29" spans="2:10" s="48" customFormat="1" ht="12.75" customHeight="1">
      <c r="B29" s="71"/>
      <c r="C29" s="87" t="s">
        <v>96</v>
      </c>
      <c r="D29" s="88" t="s">
        <v>90</v>
      </c>
      <c r="E29" s="88"/>
      <c r="F29" s="225"/>
      <c r="G29" s="153">
        <f>G30+G31+G32+G33+G34+G35+G36+G37</f>
        <v>0</v>
      </c>
      <c r="H29" s="153">
        <f>H30+H31+H32+H33+H34+H35+H36+H37</f>
        <v>0</v>
      </c>
      <c r="J29" s="219"/>
    </row>
    <row r="30" spans="2:10" s="48" customFormat="1" ht="12.75" customHeight="1">
      <c r="B30" s="71"/>
      <c r="C30" s="89"/>
      <c r="D30" s="81">
        <v>1</v>
      </c>
      <c r="E30" s="81"/>
      <c r="F30" s="78" t="s">
        <v>78</v>
      </c>
      <c r="G30" s="152">
        <v>0</v>
      </c>
      <c r="H30" s="152">
        <v>0</v>
      </c>
      <c r="J30" s="220"/>
    </row>
    <row r="31" spans="2:10" s="48" customFormat="1" ht="12.75" customHeight="1">
      <c r="B31" s="71"/>
      <c r="C31" s="89"/>
      <c r="D31" s="81">
        <v>2</v>
      </c>
      <c r="E31" s="81"/>
      <c r="F31" s="78" t="s">
        <v>79</v>
      </c>
      <c r="G31" s="152">
        <v>0</v>
      </c>
      <c r="H31" s="152">
        <v>0</v>
      </c>
      <c r="J31" s="220"/>
    </row>
    <row r="32" spans="2:10" s="48" customFormat="1" ht="12.75" customHeight="1">
      <c r="B32" s="71"/>
      <c r="C32" s="89"/>
      <c r="D32" s="81">
        <v>3</v>
      </c>
      <c r="E32" s="81"/>
      <c r="F32" s="78" t="s">
        <v>91</v>
      </c>
      <c r="G32" s="152">
        <v>0</v>
      </c>
      <c r="H32" s="152">
        <v>0</v>
      </c>
      <c r="J32" s="220"/>
    </row>
    <row r="33" spans="2:10" s="48" customFormat="1" ht="12.75" customHeight="1">
      <c r="B33" s="71"/>
      <c r="C33" s="89"/>
      <c r="D33" s="81">
        <v>4</v>
      </c>
      <c r="E33" s="81"/>
      <c r="F33" s="78" t="s">
        <v>81</v>
      </c>
      <c r="G33" s="152">
        <v>0</v>
      </c>
      <c r="H33" s="152">
        <v>0</v>
      </c>
      <c r="J33" s="220"/>
    </row>
    <row r="34" spans="2:10" s="48" customFormat="1" ht="12.75" customHeight="1">
      <c r="B34" s="71"/>
      <c r="C34" s="89"/>
      <c r="D34" s="81">
        <v>5</v>
      </c>
      <c r="E34" s="81"/>
      <c r="F34" s="78" t="s">
        <v>82</v>
      </c>
      <c r="G34" s="152">
        <v>0</v>
      </c>
      <c r="H34" s="152">
        <v>0</v>
      </c>
      <c r="J34" s="220"/>
    </row>
    <row r="35" spans="2:10" s="48" customFormat="1" ht="12.75" customHeight="1">
      <c r="B35" s="71"/>
      <c r="C35" s="89"/>
      <c r="D35" s="81">
        <v>6</v>
      </c>
      <c r="E35" s="81"/>
      <c r="F35" s="78" t="s">
        <v>83</v>
      </c>
      <c r="G35" s="152">
        <v>0</v>
      </c>
      <c r="H35" s="152">
        <v>0</v>
      </c>
      <c r="J35" s="220"/>
    </row>
    <row r="36" spans="2:10" s="48" customFormat="1" ht="12.75" customHeight="1">
      <c r="B36" s="71"/>
      <c r="C36" s="89"/>
      <c r="D36" s="81">
        <v>7</v>
      </c>
      <c r="E36" s="81"/>
      <c r="F36" s="78" t="s">
        <v>275</v>
      </c>
      <c r="G36" s="152">
        <v>0</v>
      </c>
      <c r="H36" s="152">
        <v>0</v>
      </c>
      <c r="J36" s="220"/>
    </row>
    <row r="37" spans="2:10" s="48" customFormat="1" ht="12.75" customHeight="1">
      <c r="B37" s="71"/>
      <c r="C37" s="89"/>
      <c r="D37" s="81">
        <v>8</v>
      </c>
      <c r="E37" s="81"/>
      <c r="F37" s="78" t="s">
        <v>92</v>
      </c>
      <c r="G37" s="152">
        <v>0</v>
      </c>
      <c r="H37" s="152">
        <v>0</v>
      </c>
      <c r="J37" s="220"/>
    </row>
    <row r="38" spans="2:10" s="48" customFormat="1" ht="12.75" customHeight="1">
      <c r="B38" s="71"/>
      <c r="C38" s="87" t="s">
        <v>96</v>
      </c>
      <c r="D38" s="88" t="s">
        <v>93</v>
      </c>
      <c r="E38" s="88"/>
      <c r="F38" s="84"/>
      <c r="G38" s="152">
        <v>0</v>
      </c>
      <c r="H38" s="152">
        <v>0</v>
      </c>
      <c r="J38" s="220"/>
    </row>
    <row r="39" spans="2:10" s="48" customFormat="1" ht="12.75" customHeight="1">
      <c r="B39" s="71"/>
      <c r="C39" s="87" t="s">
        <v>96</v>
      </c>
      <c r="D39" s="88" t="s">
        <v>94</v>
      </c>
      <c r="E39" s="88"/>
      <c r="F39" s="84"/>
      <c r="G39" s="152">
        <v>0</v>
      </c>
      <c r="H39" s="152">
        <v>0</v>
      </c>
      <c r="J39" s="220"/>
    </row>
    <row r="40" spans="2:10" s="48" customFormat="1" ht="12.75" customHeight="1">
      <c r="B40" s="71"/>
      <c r="C40" s="87" t="s">
        <v>96</v>
      </c>
      <c r="D40" s="88" t="s">
        <v>95</v>
      </c>
      <c r="E40" s="88"/>
      <c r="F40" s="84"/>
      <c r="G40" s="153">
        <f>G41+G42</f>
        <v>0</v>
      </c>
      <c r="H40" s="153">
        <f>H41+H42</f>
        <v>0</v>
      </c>
      <c r="J40" s="219"/>
    </row>
    <row r="41" spans="2:10" s="48" customFormat="1" ht="12.75" customHeight="1">
      <c r="B41" s="71"/>
      <c r="C41" s="75"/>
      <c r="D41" s="81">
        <v>1</v>
      </c>
      <c r="E41" s="81"/>
      <c r="F41" s="78" t="s">
        <v>97</v>
      </c>
      <c r="G41" s="152">
        <v>0</v>
      </c>
      <c r="H41" s="152">
        <v>0</v>
      </c>
      <c r="J41" s="220"/>
    </row>
    <row r="42" spans="2:10" s="48" customFormat="1" ht="12.75" customHeight="1">
      <c r="B42" s="71"/>
      <c r="C42" s="75"/>
      <c r="D42" s="81">
        <v>2</v>
      </c>
      <c r="E42" s="81"/>
      <c r="F42" s="78" t="s">
        <v>98</v>
      </c>
      <c r="G42" s="152">
        <v>0</v>
      </c>
      <c r="H42" s="152">
        <v>0</v>
      </c>
      <c r="J42" s="220"/>
    </row>
    <row r="43" spans="2:10" s="48" customFormat="1" ht="12.75" customHeight="1">
      <c r="B43" s="71"/>
      <c r="C43" s="87" t="s">
        <v>96</v>
      </c>
      <c r="D43" s="88" t="s">
        <v>99</v>
      </c>
      <c r="E43" s="88"/>
      <c r="F43" s="84"/>
      <c r="G43" s="152">
        <v>0</v>
      </c>
      <c r="H43" s="152">
        <v>0</v>
      </c>
      <c r="J43" s="220"/>
    </row>
    <row r="44" spans="2:10" s="48" customFormat="1" ht="15.95" customHeight="1">
      <c r="B44" s="71"/>
      <c r="C44" s="311" t="s">
        <v>101</v>
      </c>
      <c r="D44" s="312"/>
      <c r="E44" s="312"/>
      <c r="F44" s="312"/>
      <c r="G44" s="153">
        <f>G29+G38+G39+G40+G43</f>
        <v>0</v>
      </c>
      <c r="H44" s="153">
        <f>H29+H38+H39+H40+H43</f>
        <v>0</v>
      </c>
      <c r="J44" s="219"/>
    </row>
    <row r="45" spans="2:10" s="48" customFormat="1" ht="24.75" customHeight="1">
      <c r="B45" s="71"/>
      <c r="C45" s="316" t="s">
        <v>89</v>
      </c>
      <c r="D45" s="312"/>
      <c r="E45" s="312"/>
      <c r="F45" s="312"/>
      <c r="G45" s="153">
        <f>G28+G44</f>
        <v>2937639</v>
      </c>
      <c r="H45" s="153">
        <f>H28+H44</f>
        <v>1674210</v>
      </c>
      <c r="J45" s="219"/>
    </row>
    <row r="46" spans="2:10" s="48" customFormat="1" ht="12.75" customHeight="1">
      <c r="B46" s="71"/>
      <c r="C46" s="87" t="s">
        <v>96</v>
      </c>
      <c r="D46" s="88" t="s">
        <v>102</v>
      </c>
      <c r="E46" s="88"/>
      <c r="F46" s="84"/>
      <c r="G46" s="152">
        <v>0</v>
      </c>
      <c r="H46" s="152">
        <v>0</v>
      </c>
      <c r="J46" s="220"/>
    </row>
    <row r="47" spans="2:10" s="48" customFormat="1" ht="12.75" customHeight="1">
      <c r="B47" s="71"/>
      <c r="C47" s="87" t="s">
        <v>96</v>
      </c>
      <c r="D47" s="88" t="s">
        <v>103</v>
      </c>
      <c r="E47" s="88"/>
      <c r="F47" s="84"/>
      <c r="G47" s="224">
        <v>25030000</v>
      </c>
      <c r="H47" s="152">
        <v>25030000</v>
      </c>
      <c r="J47" s="220"/>
    </row>
    <row r="48" spans="2:10" s="48" customFormat="1" ht="12.75" customHeight="1">
      <c r="B48" s="71"/>
      <c r="C48" s="87" t="s">
        <v>96</v>
      </c>
      <c r="D48" s="88" t="s">
        <v>104</v>
      </c>
      <c r="E48" s="88"/>
      <c r="F48" s="84"/>
      <c r="G48" s="152">
        <v>0</v>
      </c>
      <c r="H48" s="152">
        <v>0</v>
      </c>
      <c r="J48" s="220"/>
    </row>
    <row r="49" spans="2:11" s="48" customFormat="1" ht="12.75" customHeight="1">
      <c r="B49" s="71"/>
      <c r="C49" s="87" t="s">
        <v>96</v>
      </c>
      <c r="D49" s="88" t="s">
        <v>105</v>
      </c>
      <c r="E49" s="88"/>
      <c r="F49" s="84"/>
      <c r="G49" s="152">
        <v>0</v>
      </c>
      <c r="H49" s="152">
        <v>0</v>
      </c>
      <c r="J49" s="220"/>
    </row>
    <row r="50" spans="2:11" s="48" customFormat="1" ht="12.75" customHeight="1">
      <c r="B50" s="71"/>
      <c r="C50" s="87" t="s">
        <v>96</v>
      </c>
      <c r="D50" s="88" t="s">
        <v>106</v>
      </c>
      <c r="E50" s="88"/>
      <c r="F50" s="84"/>
      <c r="G50" s="153">
        <f>G51+G52+G53</f>
        <v>678603</v>
      </c>
      <c r="H50" s="153">
        <f>H51+H52+H53</f>
        <v>678603</v>
      </c>
      <c r="J50" s="219"/>
    </row>
    <row r="51" spans="2:11" s="48" customFormat="1" ht="12.75" customHeight="1">
      <c r="B51" s="71"/>
      <c r="C51" s="90"/>
      <c r="D51" s="81">
        <v>1</v>
      </c>
      <c r="E51" s="81"/>
      <c r="F51" s="78" t="s">
        <v>107</v>
      </c>
      <c r="G51" s="224">
        <v>678603</v>
      </c>
      <c r="H51" s="152">
        <v>678603</v>
      </c>
      <c r="J51" s="220"/>
    </row>
    <row r="52" spans="2:11" s="48" customFormat="1" ht="12.75" customHeight="1">
      <c r="B52" s="71"/>
      <c r="C52" s="90"/>
      <c r="D52" s="81">
        <v>2</v>
      </c>
      <c r="E52" s="81"/>
      <c r="F52" s="78" t="s">
        <v>108</v>
      </c>
      <c r="G52" s="152">
        <v>0</v>
      </c>
      <c r="H52" s="152">
        <v>0</v>
      </c>
      <c r="J52" s="220"/>
    </row>
    <row r="53" spans="2:11" s="48" customFormat="1" ht="12.75" customHeight="1">
      <c r="B53" s="71"/>
      <c r="C53" s="90"/>
      <c r="D53" s="81">
        <v>3</v>
      </c>
      <c r="E53" s="81"/>
      <c r="F53" s="78" t="s">
        <v>106</v>
      </c>
      <c r="G53" s="152">
        <v>0</v>
      </c>
      <c r="H53" s="152">
        <v>0</v>
      </c>
      <c r="J53" s="220"/>
    </row>
    <row r="54" spans="2:11" s="48" customFormat="1" ht="12.75" customHeight="1">
      <c r="B54" s="71"/>
      <c r="C54" s="87" t="s">
        <v>96</v>
      </c>
      <c r="D54" s="88" t="s">
        <v>109</v>
      </c>
      <c r="E54" s="88"/>
      <c r="F54" s="84"/>
      <c r="G54" s="224">
        <v>18526320</v>
      </c>
      <c r="H54" s="152">
        <v>17397182</v>
      </c>
      <c r="J54" s="220"/>
      <c r="K54" s="279"/>
    </row>
    <row r="55" spans="2:11" s="48" customFormat="1" ht="12.75" customHeight="1">
      <c r="B55" s="71"/>
      <c r="C55" s="87" t="s">
        <v>96</v>
      </c>
      <c r="D55" s="88" t="s">
        <v>110</v>
      </c>
      <c r="E55" s="88"/>
      <c r="F55" s="84"/>
      <c r="G55" s="224">
        <v>181081</v>
      </c>
      <c r="H55" s="152">
        <v>1129138</v>
      </c>
      <c r="J55" s="220"/>
      <c r="K55" s="279"/>
    </row>
    <row r="56" spans="2:11" s="48" customFormat="1" ht="15.95" customHeight="1">
      <c r="B56" s="71"/>
      <c r="C56" s="311" t="s">
        <v>111</v>
      </c>
      <c r="D56" s="312"/>
      <c r="E56" s="312"/>
      <c r="F56" s="312"/>
      <c r="G56" s="153">
        <f>G46+G47+G48+G49+G50+G54+G55</f>
        <v>44416004</v>
      </c>
      <c r="H56" s="153">
        <f>H46+H47+H48+H49+H50+H54+H55</f>
        <v>44234923</v>
      </c>
      <c r="J56" s="219"/>
    </row>
    <row r="57" spans="2:11" s="48" customFormat="1" ht="24.75" customHeight="1">
      <c r="B57" s="71"/>
      <c r="C57" s="316" t="s">
        <v>112</v>
      </c>
      <c r="D57" s="312"/>
      <c r="E57" s="312"/>
      <c r="F57" s="312"/>
      <c r="G57" s="153">
        <f>G56+G45</f>
        <v>47353643</v>
      </c>
      <c r="H57" s="153">
        <f>H56+H45</f>
        <v>45909133</v>
      </c>
      <c r="J57" s="219"/>
    </row>
    <row r="58" spans="2:11" s="48" customFormat="1" ht="15.95" customHeight="1">
      <c r="B58" s="92"/>
      <c r="C58" s="92"/>
      <c r="D58" s="93"/>
      <c r="E58" s="93"/>
      <c r="F58" s="29"/>
      <c r="G58" s="94"/>
      <c r="H58" s="94"/>
    </row>
    <row r="59" spans="2:11" s="48" customFormat="1" ht="15.95" customHeight="1">
      <c r="B59" s="92"/>
      <c r="C59" s="92"/>
      <c r="D59" s="93"/>
      <c r="E59" s="93"/>
      <c r="F59" s="29"/>
      <c r="G59" s="94"/>
      <c r="H59" s="94"/>
    </row>
    <row r="60" spans="2:11" s="48" customFormat="1" ht="15.95" customHeight="1">
      <c r="B60" s="92"/>
      <c r="C60" s="92"/>
      <c r="D60" s="93"/>
      <c r="E60" s="93"/>
      <c r="F60" s="29"/>
      <c r="G60" s="94"/>
      <c r="H60" s="94"/>
    </row>
    <row r="61" spans="2:11" s="48" customFormat="1" ht="15.95" customHeight="1">
      <c r="B61" s="92"/>
      <c r="C61" s="92"/>
      <c r="D61" s="93"/>
      <c r="E61" s="93"/>
      <c r="F61" s="29"/>
      <c r="G61" s="94"/>
      <c r="H61" s="94"/>
    </row>
    <row r="62" spans="2:11" s="48" customFormat="1" ht="15.95" customHeight="1">
      <c r="B62" s="60"/>
      <c r="C62" s="60"/>
      <c r="D62" s="60"/>
      <c r="E62" s="60"/>
      <c r="F62" s="29"/>
      <c r="G62" s="94"/>
      <c r="H62" s="94"/>
    </row>
    <row r="63" spans="2:11" s="48" customFormat="1" ht="15.95" customHeight="1">
      <c r="B63" s="92"/>
      <c r="C63" s="92"/>
      <c r="D63" s="93"/>
      <c r="E63" s="93"/>
      <c r="F63" s="29"/>
      <c r="G63" s="94"/>
      <c r="H63" s="94"/>
    </row>
    <row r="64" spans="2:11" s="48" customFormat="1" ht="15.95" customHeight="1">
      <c r="B64" s="92"/>
      <c r="C64" s="92"/>
      <c r="D64" s="93"/>
      <c r="E64" s="93"/>
      <c r="F64" s="29"/>
      <c r="G64" s="94"/>
      <c r="H64" s="94"/>
    </row>
    <row r="65" spans="2:8" s="48" customFormat="1" ht="15.95" customHeight="1">
      <c r="B65" s="92"/>
      <c r="C65" s="92"/>
      <c r="D65" s="93"/>
      <c r="E65" s="93"/>
      <c r="F65" s="29"/>
      <c r="G65" s="94"/>
      <c r="H65" s="94"/>
    </row>
    <row r="66" spans="2:8" s="48" customFormat="1" ht="15.95" customHeight="1">
      <c r="B66" s="92"/>
      <c r="C66" s="92"/>
      <c r="D66" s="93"/>
      <c r="E66" s="93"/>
      <c r="F66" s="29"/>
      <c r="G66" s="94"/>
      <c r="H66" s="94"/>
    </row>
    <row r="67" spans="2:8" s="48" customFormat="1" ht="15.95" customHeight="1">
      <c r="B67" s="92"/>
      <c r="C67" s="92"/>
      <c r="D67" s="92"/>
      <c r="E67" s="92"/>
      <c r="F67" s="92"/>
      <c r="G67" s="94"/>
      <c r="H67" s="94"/>
    </row>
    <row r="68" spans="2:8">
      <c r="B68" s="95"/>
      <c r="C68" s="95"/>
      <c r="D68" s="96"/>
      <c r="E68" s="96"/>
      <c r="F68" s="14"/>
      <c r="G68" s="97"/>
      <c r="H68" s="97"/>
    </row>
  </sheetData>
  <mergeCells count="7">
    <mergeCell ref="C57:F57"/>
    <mergeCell ref="B3:H3"/>
    <mergeCell ref="C45:F45"/>
    <mergeCell ref="C28:F28"/>
    <mergeCell ref="C44:F44"/>
    <mergeCell ref="C56:F56"/>
    <mergeCell ref="C5:F5"/>
  </mergeCells>
  <phoneticPr fontId="0" type="noConversion"/>
  <printOptions horizontalCentered="1" verticalCentered="1"/>
  <pageMargins left="0" right="0" top="0" bottom="0" header="0.3" footer="0.3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I65"/>
  <sheetViews>
    <sheetView tabSelected="1" topLeftCell="A29" workbookViewId="0">
      <selection activeCell="G44" sqref="G44"/>
    </sheetView>
  </sheetViews>
  <sheetFormatPr defaultRowHeight="15"/>
  <cols>
    <col min="1" max="1" width="4.42578125" style="16" customWidth="1"/>
    <col min="2" max="2" width="3.7109375" style="122" customWidth="1"/>
    <col min="3" max="3" width="3.42578125" style="12" customWidth="1"/>
    <col min="4" max="4" width="2.7109375" style="12" customWidth="1"/>
    <col min="5" max="5" width="62.140625" style="16" customWidth="1"/>
    <col min="6" max="6" width="15.7109375" style="50" customWidth="1"/>
    <col min="7" max="7" width="14.28515625" style="50" customWidth="1"/>
    <col min="8" max="8" width="6.7109375" style="16" customWidth="1"/>
    <col min="9" max="9" width="18" style="51" customWidth="1"/>
    <col min="10" max="16384" width="9.140625" style="16"/>
  </cols>
  <sheetData>
    <row r="2" spans="2:9" s="48" customFormat="1" ht="17.25" customHeight="1">
      <c r="B2" s="325" t="s">
        <v>113</v>
      </c>
      <c r="C2" s="325"/>
      <c r="D2" s="325"/>
      <c r="E2" s="325"/>
      <c r="F2" s="325"/>
      <c r="G2" s="325"/>
      <c r="I2" s="49"/>
    </row>
    <row r="3" spans="2:9" s="48" customFormat="1" ht="17.25" customHeight="1">
      <c r="B3" s="325" t="s">
        <v>114</v>
      </c>
      <c r="C3" s="325"/>
      <c r="D3" s="325"/>
      <c r="E3" s="325"/>
      <c r="F3" s="325"/>
      <c r="G3" s="325"/>
      <c r="I3" s="49"/>
    </row>
    <row r="4" spans="2:9" s="48" customFormat="1" ht="17.25" customHeight="1">
      <c r="B4" s="326" t="s">
        <v>115</v>
      </c>
      <c r="C4" s="326"/>
      <c r="D4" s="326"/>
      <c r="E4" s="326"/>
      <c r="F4" s="326"/>
      <c r="G4" s="326"/>
      <c r="I4" s="49"/>
    </row>
    <row r="5" spans="2:9" s="48" customFormat="1" ht="15.95" customHeight="1">
      <c r="B5" s="74" t="s">
        <v>2</v>
      </c>
      <c r="C5" s="311" t="s">
        <v>21</v>
      </c>
      <c r="D5" s="312"/>
      <c r="E5" s="320"/>
      <c r="F5" s="70">
        <v>2016</v>
      </c>
      <c r="G5" s="70">
        <v>2015</v>
      </c>
      <c r="I5" s="49"/>
    </row>
    <row r="6" spans="2:9" s="48" customFormat="1" ht="12.75" customHeight="1">
      <c r="B6" s="124" t="s">
        <v>96</v>
      </c>
      <c r="C6" s="41" t="s">
        <v>116</v>
      </c>
      <c r="D6" s="76"/>
      <c r="E6" s="76"/>
      <c r="F6" s="154">
        <f>F7+F8+F9+F10+F11</f>
        <v>9106942</v>
      </c>
      <c r="G6" s="154">
        <f>G7+G8+G9+G10+G11</f>
        <v>12658779</v>
      </c>
      <c r="I6" s="49"/>
    </row>
    <row r="7" spans="2:9" s="48" customFormat="1" ht="12.75" customHeight="1">
      <c r="B7" s="124"/>
      <c r="C7" s="41"/>
      <c r="D7" s="76">
        <v>1</v>
      </c>
      <c r="E7" s="221" t="s">
        <v>277</v>
      </c>
      <c r="F7" s="155">
        <v>0</v>
      </c>
      <c r="G7" s="155">
        <v>0</v>
      </c>
      <c r="I7" s="49"/>
    </row>
    <row r="8" spans="2:9" s="48" customFormat="1" ht="12.75" customHeight="1">
      <c r="B8" s="124"/>
      <c r="C8" s="41"/>
      <c r="D8" s="76">
        <v>2</v>
      </c>
      <c r="E8" s="221" t="s">
        <v>278</v>
      </c>
      <c r="F8" s="155">
        <v>0</v>
      </c>
      <c r="G8" s="155">
        <v>0</v>
      </c>
      <c r="I8" s="49"/>
    </row>
    <row r="9" spans="2:9" s="48" customFormat="1" ht="12.75" customHeight="1">
      <c r="B9" s="124"/>
      <c r="C9" s="41"/>
      <c r="D9" s="76">
        <v>3</v>
      </c>
      <c r="E9" s="221" t="s">
        <v>279</v>
      </c>
      <c r="F9" s="224">
        <v>9106942</v>
      </c>
      <c r="G9" s="155">
        <v>12658779</v>
      </c>
      <c r="I9" s="49"/>
    </row>
    <row r="10" spans="2:9" s="48" customFormat="1" ht="12.75" customHeight="1">
      <c r="B10" s="124"/>
      <c r="C10" s="41"/>
      <c r="D10" s="76">
        <v>4</v>
      </c>
      <c r="E10" s="221" t="s">
        <v>280</v>
      </c>
      <c r="F10" s="155">
        <v>0</v>
      </c>
      <c r="G10" s="155">
        <v>0</v>
      </c>
      <c r="I10" s="49"/>
    </row>
    <row r="11" spans="2:9" s="48" customFormat="1" ht="12.75" customHeight="1">
      <c r="B11" s="124"/>
      <c r="C11" s="41"/>
      <c r="D11" s="76">
        <v>5</v>
      </c>
      <c r="E11" s="221" t="s">
        <v>289</v>
      </c>
      <c r="F11" s="155">
        <v>0</v>
      </c>
      <c r="G11" s="155">
        <v>0</v>
      </c>
      <c r="I11" s="49"/>
    </row>
    <row r="12" spans="2:9" s="48" customFormat="1" ht="12.75" customHeight="1">
      <c r="B12" s="124" t="s">
        <v>96</v>
      </c>
      <c r="C12" s="41" t="s">
        <v>117</v>
      </c>
      <c r="D12" s="76"/>
      <c r="E12" s="76"/>
      <c r="F12" s="155">
        <v>0</v>
      </c>
      <c r="G12" s="155">
        <v>0</v>
      </c>
      <c r="I12" s="49"/>
    </row>
    <row r="13" spans="2:9" s="48" customFormat="1" ht="12.75" customHeight="1">
      <c r="B13" s="124" t="s">
        <v>96</v>
      </c>
      <c r="C13" s="41" t="s">
        <v>118</v>
      </c>
      <c r="D13" s="76"/>
      <c r="E13" s="76"/>
      <c r="F13" s="155">
        <v>0</v>
      </c>
      <c r="G13" s="155">
        <v>0</v>
      </c>
      <c r="I13" s="49"/>
    </row>
    <row r="14" spans="2:9" s="48" customFormat="1" ht="12.75" customHeight="1">
      <c r="B14" s="124" t="s">
        <v>96</v>
      </c>
      <c r="C14" s="41" t="s">
        <v>119</v>
      </c>
      <c r="D14" s="76"/>
      <c r="E14" s="76"/>
      <c r="F14" s="155">
        <v>0</v>
      </c>
      <c r="G14" s="155">
        <v>0</v>
      </c>
      <c r="I14" s="49"/>
    </row>
    <row r="15" spans="2:9" s="48" customFormat="1" ht="12.75" customHeight="1">
      <c r="B15" s="124" t="s">
        <v>96</v>
      </c>
      <c r="C15" s="41" t="s">
        <v>120</v>
      </c>
      <c r="D15" s="76"/>
      <c r="E15" s="76"/>
      <c r="F15" s="154">
        <f>F16+F17</f>
        <v>-120280</v>
      </c>
      <c r="G15" s="154">
        <f>G16+G17</f>
        <v>-26841</v>
      </c>
      <c r="I15" s="49"/>
    </row>
    <row r="16" spans="2:9" s="48" customFormat="1" ht="12.75" customHeight="1">
      <c r="B16" s="125"/>
      <c r="C16" s="77"/>
      <c r="D16" s="84">
        <v>1</v>
      </c>
      <c r="E16" s="85" t="s">
        <v>120</v>
      </c>
      <c r="F16" s="224">
        <v>-120280</v>
      </c>
      <c r="G16" s="152">
        <v>-26841</v>
      </c>
      <c r="I16" s="49"/>
    </row>
    <row r="17" spans="2:9" s="48" customFormat="1" ht="12.75" customHeight="1">
      <c r="B17" s="126"/>
      <c r="C17" s="77"/>
      <c r="D17" s="48">
        <v>2</v>
      </c>
      <c r="E17" s="85" t="s">
        <v>284</v>
      </c>
      <c r="F17" s="152">
        <v>0</v>
      </c>
      <c r="G17" s="152">
        <v>0</v>
      </c>
      <c r="I17" s="49"/>
    </row>
    <row r="18" spans="2:9" s="48" customFormat="1" ht="12.75" customHeight="1">
      <c r="B18" s="124" t="s">
        <v>96</v>
      </c>
      <c r="C18" s="41" t="s">
        <v>121</v>
      </c>
      <c r="D18" s="76"/>
      <c r="E18" s="76"/>
      <c r="F18" s="154">
        <f>F19+F20</f>
        <v>-3521538</v>
      </c>
      <c r="G18" s="154">
        <f>G19+G20</f>
        <v>-4193860</v>
      </c>
      <c r="I18" s="49"/>
    </row>
    <row r="19" spans="2:9" s="48" customFormat="1" ht="12.75" customHeight="1">
      <c r="B19" s="126"/>
      <c r="C19" s="77"/>
      <c r="D19" s="78">
        <v>1</v>
      </c>
      <c r="E19" s="78" t="s">
        <v>122</v>
      </c>
      <c r="F19" s="224">
        <v>-3051534</v>
      </c>
      <c r="G19" s="155">
        <v>-3627642</v>
      </c>
      <c r="I19" s="49"/>
    </row>
    <row r="20" spans="2:9" s="48" customFormat="1" ht="12.75" customHeight="1">
      <c r="B20" s="126"/>
      <c r="C20" s="77"/>
      <c r="D20" s="78">
        <v>2</v>
      </c>
      <c r="E20" s="78" t="s">
        <v>281</v>
      </c>
      <c r="F20" s="224">
        <v>-470004</v>
      </c>
      <c r="G20" s="155">
        <v>-566218</v>
      </c>
      <c r="I20" s="49"/>
    </row>
    <row r="21" spans="2:9" s="48" customFormat="1" ht="12.75" customHeight="1">
      <c r="B21" s="124" t="s">
        <v>96</v>
      </c>
      <c r="C21" s="41" t="s">
        <v>123</v>
      </c>
      <c r="D21" s="76"/>
      <c r="E21" s="76"/>
      <c r="F21" s="155">
        <v>0</v>
      </c>
      <c r="G21" s="155">
        <v>0</v>
      </c>
      <c r="I21" s="49"/>
    </row>
    <row r="22" spans="2:9" s="48" customFormat="1" ht="12.75" customHeight="1">
      <c r="B22" s="124" t="s">
        <v>96</v>
      </c>
      <c r="C22" s="41" t="s">
        <v>124</v>
      </c>
      <c r="D22" s="76"/>
      <c r="E22" s="76"/>
      <c r="F22" s="154">
        <f>F23+F24</f>
        <v>0</v>
      </c>
      <c r="G22" s="154">
        <f>G23+G24</f>
        <v>-1487538</v>
      </c>
      <c r="I22" s="49"/>
    </row>
    <row r="23" spans="2:9" s="48" customFormat="1" ht="12.75" customHeight="1">
      <c r="B23" s="124"/>
      <c r="C23" s="41"/>
      <c r="D23" s="76">
        <v>1</v>
      </c>
      <c r="E23" s="221" t="s">
        <v>282</v>
      </c>
      <c r="F23" s="224">
        <v>0</v>
      </c>
      <c r="G23" s="155">
        <v>-1389020</v>
      </c>
      <c r="I23" s="49"/>
    </row>
    <row r="24" spans="2:9" s="48" customFormat="1" ht="12.75" customHeight="1">
      <c r="B24" s="124"/>
      <c r="C24" s="41"/>
      <c r="D24" s="76">
        <v>2</v>
      </c>
      <c r="E24" s="221" t="s">
        <v>283</v>
      </c>
      <c r="F24" s="155">
        <v>0</v>
      </c>
      <c r="G24" s="155">
        <v>-98518</v>
      </c>
      <c r="I24" s="49"/>
    </row>
    <row r="25" spans="2:9" s="48" customFormat="1" ht="12.75" customHeight="1">
      <c r="B25" s="124" t="s">
        <v>96</v>
      </c>
      <c r="C25" s="41" t="s">
        <v>125</v>
      </c>
      <c r="D25" s="76"/>
      <c r="E25" s="76"/>
      <c r="F25" s="154">
        <f>F26+F27+F28+F29+F30</f>
        <v>-5228996</v>
      </c>
      <c r="G25" s="154">
        <f>G26+G27+G28+G29+G30</f>
        <v>-5597757</v>
      </c>
      <c r="I25" s="49"/>
    </row>
    <row r="26" spans="2:9" s="48" customFormat="1" ht="12.75" customHeight="1">
      <c r="B26" s="124"/>
      <c r="C26" s="41"/>
      <c r="D26" s="76">
        <v>1</v>
      </c>
      <c r="E26" s="221" t="s">
        <v>285</v>
      </c>
      <c r="F26" s="155">
        <v>-3986836</v>
      </c>
      <c r="G26" s="155">
        <v>-4487195</v>
      </c>
      <c r="I26" s="49"/>
    </row>
    <row r="27" spans="2:9" s="48" customFormat="1" ht="12.75" customHeight="1">
      <c r="B27" s="124"/>
      <c r="C27" s="41"/>
      <c r="D27" s="76">
        <v>2</v>
      </c>
      <c r="E27" s="221" t="s">
        <v>286</v>
      </c>
      <c r="F27" s="224">
        <v>-1242160</v>
      </c>
      <c r="G27" s="155">
        <v>-1110562</v>
      </c>
      <c r="I27" s="49"/>
    </row>
    <row r="28" spans="2:9" s="48" customFormat="1" ht="12.75" customHeight="1">
      <c r="B28" s="124"/>
      <c r="C28" s="41"/>
      <c r="D28" s="76">
        <v>3</v>
      </c>
      <c r="E28" s="221" t="s">
        <v>287</v>
      </c>
      <c r="F28" s="155">
        <v>0</v>
      </c>
      <c r="G28" s="155">
        <v>0</v>
      </c>
      <c r="I28" s="49"/>
    </row>
    <row r="29" spans="2:9" s="48" customFormat="1" ht="12.75" customHeight="1">
      <c r="B29" s="124"/>
      <c r="C29" s="41"/>
      <c r="D29" s="76">
        <v>4</v>
      </c>
      <c r="E29" s="221" t="s">
        <v>290</v>
      </c>
      <c r="F29" s="155">
        <v>0</v>
      </c>
      <c r="G29" s="155">
        <v>0</v>
      </c>
      <c r="I29" s="49"/>
    </row>
    <row r="30" spans="2:9" s="48" customFormat="1" ht="12.75" customHeight="1">
      <c r="B30" s="124"/>
      <c r="C30" s="41"/>
      <c r="D30" s="76">
        <v>5</v>
      </c>
      <c r="E30" s="221" t="s">
        <v>288</v>
      </c>
      <c r="F30" s="155">
        <v>0</v>
      </c>
      <c r="G30" s="155">
        <v>0</v>
      </c>
      <c r="I30" s="49"/>
    </row>
    <row r="31" spans="2:9" s="48" customFormat="1" ht="12.75" customHeight="1">
      <c r="B31" s="124" t="s">
        <v>96</v>
      </c>
      <c r="C31" s="41" t="s">
        <v>126</v>
      </c>
      <c r="D31" s="76"/>
      <c r="E31" s="76"/>
      <c r="F31" s="154">
        <f>F32+F33+F34</f>
        <v>0</v>
      </c>
      <c r="G31" s="154">
        <f>G32+G33+G34</f>
        <v>0</v>
      </c>
      <c r="I31" s="49"/>
    </row>
    <row r="32" spans="2:9" s="48" customFormat="1" ht="12.75" customHeight="1">
      <c r="B32" s="126"/>
      <c r="C32" s="79"/>
      <c r="D32" s="132">
        <v>1</v>
      </c>
      <c r="E32" s="222" t="s">
        <v>142</v>
      </c>
      <c r="F32" s="155">
        <v>0</v>
      </c>
      <c r="G32" s="155">
        <v>0</v>
      </c>
      <c r="I32" s="49"/>
    </row>
    <row r="33" spans="2:9" s="48" customFormat="1" ht="12.75" customHeight="1">
      <c r="B33" s="126"/>
      <c r="C33" s="79"/>
      <c r="D33" s="132">
        <v>2</v>
      </c>
      <c r="E33" s="222" t="s">
        <v>127</v>
      </c>
      <c r="F33" s="155">
        <v>0</v>
      </c>
      <c r="G33" s="155">
        <v>0</v>
      </c>
      <c r="I33" s="49"/>
    </row>
    <row r="34" spans="2:9" s="48" customFormat="1" ht="12.75" customHeight="1">
      <c r="B34" s="126"/>
      <c r="C34" s="79"/>
      <c r="D34" s="132">
        <v>3</v>
      </c>
      <c r="E34" s="222" t="s">
        <v>294</v>
      </c>
      <c r="F34" s="155">
        <v>0</v>
      </c>
      <c r="G34" s="155">
        <v>0</v>
      </c>
      <c r="I34" s="49"/>
    </row>
    <row r="35" spans="2:9" s="48" customFormat="1" ht="12.75" customHeight="1">
      <c r="B35" s="123" t="s">
        <v>96</v>
      </c>
      <c r="C35" s="43" t="s">
        <v>295</v>
      </c>
      <c r="D35" s="86"/>
      <c r="E35" s="86"/>
      <c r="F35" s="155">
        <v>0</v>
      </c>
      <c r="G35" s="155">
        <v>0</v>
      </c>
      <c r="I35" s="49"/>
    </row>
    <row r="36" spans="2:9" s="48" customFormat="1" ht="12.75" customHeight="1">
      <c r="B36" s="124" t="s">
        <v>96</v>
      </c>
      <c r="C36" s="41" t="s">
        <v>128</v>
      </c>
      <c r="D36" s="76"/>
      <c r="E36" s="76"/>
      <c r="F36" s="154">
        <f>F37+F39</f>
        <v>-23092</v>
      </c>
      <c r="G36" s="154">
        <f>G37+G39</f>
        <v>-24384</v>
      </c>
      <c r="I36" s="49"/>
    </row>
    <row r="37" spans="2:9" s="48" customFormat="1" ht="12.75" customHeight="1">
      <c r="B37" s="126"/>
      <c r="C37" s="79"/>
      <c r="D37" s="322">
        <v>1</v>
      </c>
      <c r="E37" s="222" t="s">
        <v>130</v>
      </c>
      <c r="F37" s="324">
        <v>0</v>
      </c>
      <c r="G37" s="324">
        <v>0</v>
      </c>
      <c r="I37" s="49"/>
    </row>
    <row r="38" spans="2:9" s="48" customFormat="1" ht="12.75" customHeight="1">
      <c r="B38" s="127"/>
      <c r="C38" s="80"/>
      <c r="D38" s="323"/>
      <c r="E38" s="223" t="s">
        <v>131</v>
      </c>
      <c r="F38" s="324"/>
      <c r="G38" s="324"/>
      <c r="I38" s="49"/>
    </row>
    <row r="39" spans="2:9" s="48" customFormat="1" ht="12.75" customHeight="1">
      <c r="B39" s="125"/>
      <c r="C39" s="77"/>
      <c r="D39" s="81">
        <v>2</v>
      </c>
      <c r="E39" s="85" t="s">
        <v>129</v>
      </c>
      <c r="F39" s="154">
        <f>F40+F41+F42</f>
        <v>-23092</v>
      </c>
      <c r="G39" s="154">
        <f>G40+G41+G42</f>
        <v>-24384</v>
      </c>
      <c r="I39" s="49"/>
    </row>
    <row r="40" spans="2:9" s="48" customFormat="1" ht="12.75" customHeight="1">
      <c r="B40" s="125"/>
      <c r="C40" s="77"/>
      <c r="D40" s="81"/>
      <c r="E40" s="85" t="s">
        <v>291</v>
      </c>
      <c r="F40" s="224">
        <v>922</v>
      </c>
      <c r="G40" s="152">
        <v>2250</v>
      </c>
      <c r="I40" s="49"/>
    </row>
    <row r="41" spans="2:9" s="48" customFormat="1" ht="12.75" customHeight="1">
      <c r="B41" s="125"/>
      <c r="C41" s="77"/>
      <c r="D41" s="81"/>
      <c r="E41" s="85" t="s">
        <v>292</v>
      </c>
      <c r="F41" s="224">
        <v>-17082</v>
      </c>
      <c r="G41" s="152">
        <v>-14153</v>
      </c>
      <c r="I41" s="49"/>
    </row>
    <row r="42" spans="2:9" s="48" customFormat="1" ht="12.75" customHeight="1">
      <c r="B42" s="125"/>
      <c r="C42" s="77"/>
      <c r="D42" s="81"/>
      <c r="E42" s="85" t="s">
        <v>293</v>
      </c>
      <c r="F42" s="224">
        <v>-6932</v>
      </c>
      <c r="G42" s="152">
        <v>-12481</v>
      </c>
      <c r="I42" s="49"/>
    </row>
    <row r="43" spans="2:9" s="48" customFormat="1" ht="12.75" customHeight="1">
      <c r="B43" s="124" t="s">
        <v>96</v>
      </c>
      <c r="C43" s="41" t="s">
        <v>132</v>
      </c>
      <c r="D43" s="76"/>
      <c r="E43" s="76"/>
      <c r="F43" s="155">
        <v>0</v>
      </c>
      <c r="G43" s="155">
        <v>0</v>
      </c>
      <c r="I43" s="49"/>
    </row>
    <row r="44" spans="2:9" s="48" customFormat="1" ht="12.75" customHeight="1">
      <c r="B44" s="124" t="s">
        <v>96</v>
      </c>
      <c r="C44" s="41" t="s">
        <v>133</v>
      </c>
      <c r="D44" s="76"/>
      <c r="E44" s="76"/>
      <c r="F44" s="154">
        <f>F6+F12+F13+F14+F15+F18+F21+F22+F25+F31+F35+F36</f>
        <v>213036</v>
      </c>
      <c r="G44" s="154">
        <f>G6+G12+G13+G14+G15+G18+G21+G22+G25+G31+G35+G36</f>
        <v>1328399</v>
      </c>
      <c r="I44" s="49"/>
    </row>
    <row r="45" spans="2:9" s="48" customFormat="1" ht="12.75" customHeight="1">
      <c r="B45" s="124" t="s">
        <v>96</v>
      </c>
      <c r="C45" s="41" t="s">
        <v>134</v>
      </c>
      <c r="D45" s="76"/>
      <c r="E45" s="76"/>
      <c r="F45" s="154">
        <f>F46+F47+F48</f>
        <v>-31955</v>
      </c>
      <c r="G45" s="154">
        <f>G46+G47+G48</f>
        <v>-199260</v>
      </c>
      <c r="I45" s="49"/>
    </row>
    <row r="46" spans="2:9" s="48" customFormat="1" ht="12.75" customHeight="1">
      <c r="B46" s="125"/>
      <c r="C46" s="77"/>
      <c r="D46" s="81">
        <v>1</v>
      </c>
      <c r="E46" s="85" t="s">
        <v>135</v>
      </c>
      <c r="F46" s="152">
        <v>-31955</v>
      </c>
      <c r="G46" s="152">
        <v>-199260</v>
      </c>
      <c r="I46" s="49"/>
    </row>
    <row r="47" spans="2:9" s="48" customFormat="1" ht="12.75" customHeight="1">
      <c r="B47" s="125"/>
      <c r="C47" s="77"/>
      <c r="D47" s="81">
        <v>2</v>
      </c>
      <c r="E47" s="85" t="s">
        <v>136</v>
      </c>
      <c r="F47" s="152">
        <v>0</v>
      </c>
      <c r="G47" s="152">
        <v>0</v>
      </c>
      <c r="I47" s="49"/>
    </row>
    <row r="48" spans="2:9" s="48" customFormat="1" ht="12.75" customHeight="1">
      <c r="B48" s="125"/>
      <c r="C48" s="77"/>
      <c r="D48" s="81">
        <v>3</v>
      </c>
      <c r="E48" s="85" t="s">
        <v>137</v>
      </c>
      <c r="F48" s="152">
        <v>0</v>
      </c>
      <c r="G48" s="152">
        <v>0</v>
      </c>
      <c r="I48" s="49"/>
    </row>
    <row r="49" spans="2:9" s="48" customFormat="1" ht="12.75" customHeight="1">
      <c r="B49" s="124" t="s">
        <v>96</v>
      </c>
      <c r="C49" s="41" t="s">
        <v>138</v>
      </c>
      <c r="D49" s="76"/>
      <c r="E49" s="76"/>
      <c r="F49" s="154">
        <f>F44+F45</f>
        <v>181081</v>
      </c>
      <c r="G49" s="154">
        <f>G44+G45</f>
        <v>1129139</v>
      </c>
      <c r="I49" s="49"/>
    </row>
    <row r="50" spans="2:9" s="48" customFormat="1" ht="12.75" customHeight="1">
      <c r="B50" s="124" t="s">
        <v>96</v>
      </c>
      <c r="C50" s="41" t="s">
        <v>139</v>
      </c>
      <c r="D50" s="76"/>
      <c r="E50" s="76"/>
      <c r="F50" s="155">
        <v>0</v>
      </c>
      <c r="G50" s="155">
        <v>0</v>
      </c>
      <c r="I50" s="49"/>
    </row>
    <row r="51" spans="2:9" s="48" customFormat="1" ht="12.75" customHeight="1">
      <c r="B51" s="125"/>
      <c r="C51" s="77"/>
      <c r="D51" s="76"/>
      <c r="E51" s="85" t="s">
        <v>140</v>
      </c>
      <c r="F51" s="155">
        <v>0</v>
      </c>
      <c r="G51" s="155">
        <v>0</v>
      </c>
      <c r="I51" s="49"/>
    </row>
    <row r="52" spans="2:9" s="48" customFormat="1" ht="12.75" customHeight="1">
      <c r="B52" s="125"/>
      <c r="C52" s="77"/>
      <c r="D52" s="76"/>
      <c r="E52" s="85" t="s">
        <v>141</v>
      </c>
      <c r="F52" s="155">
        <v>0</v>
      </c>
      <c r="G52" s="155">
        <v>0</v>
      </c>
      <c r="I52" s="49"/>
    </row>
    <row r="53" spans="2:9" ht="15.75" customHeight="1">
      <c r="B53" s="325" t="s">
        <v>143</v>
      </c>
      <c r="C53" s="325"/>
      <c r="D53" s="325"/>
      <c r="E53" s="325"/>
      <c r="F53" s="325"/>
      <c r="G53" s="325"/>
    </row>
    <row r="54" spans="2:9" ht="12.75" customHeight="1">
      <c r="B54" s="124" t="s">
        <v>2</v>
      </c>
      <c r="C54" s="321" t="s">
        <v>21</v>
      </c>
      <c r="D54" s="321"/>
      <c r="E54" s="321"/>
      <c r="F54" s="83">
        <v>2016</v>
      </c>
      <c r="G54" s="83">
        <v>2015</v>
      </c>
    </row>
    <row r="55" spans="2:9" ht="12.75" customHeight="1">
      <c r="B55" s="124" t="s">
        <v>96</v>
      </c>
      <c r="C55" s="32" t="s">
        <v>138</v>
      </c>
      <c r="D55" s="31"/>
      <c r="E55" s="30"/>
      <c r="F55" s="154">
        <f>F56+F57+F59+F60</f>
        <v>0</v>
      </c>
      <c r="G55" s="154">
        <f>G56+G57+G59+G60</f>
        <v>0</v>
      </c>
    </row>
    <row r="56" spans="2:9" ht="12.75" customHeight="1">
      <c r="B56" s="124"/>
      <c r="C56" s="32" t="s">
        <v>144</v>
      </c>
      <c r="D56" s="31"/>
      <c r="E56" s="30"/>
      <c r="F56" s="155">
        <v>0</v>
      </c>
      <c r="G56" s="155">
        <v>0</v>
      </c>
    </row>
    <row r="57" spans="2:9" ht="12.75" customHeight="1">
      <c r="B57" s="128"/>
      <c r="C57" s="32" t="s">
        <v>145</v>
      </c>
      <c r="D57" s="31"/>
      <c r="E57" s="30"/>
      <c r="F57" s="155">
        <v>0</v>
      </c>
      <c r="G57" s="155">
        <v>0</v>
      </c>
    </row>
    <row r="58" spans="2:9" ht="12.75" customHeight="1">
      <c r="B58" s="128"/>
      <c r="C58" s="32" t="s">
        <v>146</v>
      </c>
      <c r="D58" s="31"/>
      <c r="E58" s="30"/>
      <c r="F58" s="155">
        <v>0</v>
      </c>
      <c r="G58" s="155">
        <v>0</v>
      </c>
    </row>
    <row r="59" spans="2:9" ht="12.75" customHeight="1">
      <c r="B59" s="128"/>
      <c r="C59" s="32" t="s">
        <v>147</v>
      </c>
      <c r="D59" s="31"/>
      <c r="E59" s="30"/>
      <c r="F59" s="155">
        <v>0</v>
      </c>
      <c r="G59" s="155">
        <v>0</v>
      </c>
    </row>
    <row r="60" spans="2:9" ht="12.75" customHeight="1">
      <c r="B60" s="128"/>
      <c r="C60" s="32" t="s">
        <v>148</v>
      </c>
      <c r="D60" s="31"/>
      <c r="E60" s="30"/>
      <c r="F60" s="155">
        <v>0</v>
      </c>
      <c r="G60" s="155">
        <v>0</v>
      </c>
    </row>
    <row r="61" spans="2:9" ht="12.75" customHeight="1">
      <c r="B61" s="124" t="s">
        <v>96</v>
      </c>
      <c r="C61" s="32" t="s">
        <v>149</v>
      </c>
      <c r="D61" s="31"/>
      <c r="E61" s="30"/>
      <c r="F61" s="155">
        <v>0</v>
      </c>
      <c r="G61" s="155">
        <v>0</v>
      </c>
    </row>
    <row r="62" spans="2:9" ht="12.75" customHeight="1">
      <c r="B62" s="124" t="s">
        <v>96</v>
      </c>
      <c r="C62" s="32" t="s">
        <v>150</v>
      </c>
      <c r="D62" s="31"/>
      <c r="E62" s="30"/>
      <c r="F62" s="155">
        <v>0</v>
      </c>
      <c r="G62" s="155">
        <v>0</v>
      </c>
    </row>
    <row r="63" spans="2:9" ht="12.75" customHeight="1">
      <c r="B63" s="124" t="s">
        <v>96</v>
      </c>
      <c r="C63" s="32" t="s">
        <v>151</v>
      </c>
      <c r="D63" s="31"/>
      <c r="E63" s="30"/>
      <c r="F63" s="155">
        <v>0</v>
      </c>
      <c r="G63" s="155">
        <v>0</v>
      </c>
    </row>
    <row r="64" spans="2:9" ht="12.75" customHeight="1">
      <c r="B64" s="128"/>
      <c r="C64" s="32"/>
      <c r="D64" s="31"/>
      <c r="E64" s="42" t="s">
        <v>140</v>
      </c>
      <c r="F64" s="155">
        <v>0</v>
      </c>
      <c r="G64" s="155">
        <v>0</v>
      </c>
    </row>
    <row r="65" spans="2:7" ht="12.75" customHeight="1">
      <c r="B65" s="128"/>
      <c r="C65" s="32"/>
      <c r="D65" s="31"/>
      <c r="E65" s="42" t="s">
        <v>141</v>
      </c>
      <c r="F65" s="155">
        <v>0</v>
      </c>
      <c r="G65" s="155">
        <v>0</v>
      </c>
    </row>
  </sheetData>
  <mergeCells count="9">
    <mergeCell ref="C54:E54"/>
    <mergeCell ref="D37:D38"/>
    <mergeCell ref="G37:G38"/>
    <mergeCell ref="F37:F38"/>
    <mergeCell ref="B2:G2"/>
    <mergeCell ref="B4:G4"/>
    <mergeCell ref="B53:G53"/>
    <mergeCell ref="B3:G3"/>
    <mergeCell ref="C5:E5"/>
  </mergeCells>
  <phoneticPr fontId="0" type="noConversion"/>
  <printOptions horizontalCentered="1" verticalCentered="1"/>
  <pageMargins left="0" right="0" top="0" bottom="0" header="0.3" footer="0.3"/>
  <pageSetup paperSize="9"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I41"/>
  <sheetViews>
    <sheetView workbookViewId="0">
      <selection activeCell="E50" sqref="E50"/>
    </sheetView>
  </sheetViews>
  <sheetFormatPr defaultRowHeight="15"/>
  <cols>
    <col min="1" max="1" width="3.28515625" style="16" customWidth="1"/>
    <col min="2" max="2" width="3" style="122" customWidth="1"/>
    <col min="3" max="3" width="3.28515625" style="53" customWidth="1"/>
    <col min="4" max="4" width="59.7109375" style="12" customWidth="1"/>
    <col min="5" max="5" width="14.42578125" style="50" customWidth="1"/>
    <col min="6" max="6" width="13.7109375" style="50" customWidth="1"/>
    <col min="7" max="7" width="3.7109375" style="16" customWidth="1"/>
    <col min="8" max="16384" width="9.140625" style="16"/>
  </cols>
  <sheetData>
    <row r="2" spans="2:6" s="48" customFormat="1" ht="8.25" customHeight="1">
      <c r="B2" s="11"/>
      <c r="C2" s="55"/>
      <c r="D2" s="11"/>
      <c r="E2" s="46"/>
      <c r="F2" s="47"/>
    </row>
    <row r="3" spans="2:6" s="48" customFormat="1" ht="18" customHeight="1">
      <c r="B3" s="328" t="s">
        <v>152</v>
      </c>
      <c r="C3" s="328"/>
      <c r="D3" s="328"/>
      <c r="E3" s="328"/>
      <c r="F3" s="328"/>
    </row>
    <row r="4" spans="2:6" s="48" customFormat="1" ht="18" customHeight="1">
      <c r="B4" s="327" t="s">
        <v>153</v>
      </c>
      <c r="C4" s="327"/>
      <c r="D4" s="327"/>
      <c r="E4" s="327"/>
      <c r="F4" s="327"/>
    </row>
    <row r="5" spans="2:6" ht="17.25" customHeight="1"/>
    <row r="6" spans="2:6" s="40" customFormat="1" ht="21" customHeight="1">
      <c r="B6" s="129"/>
      <c r="C6" s="43"/>
      <c r="D6" s="73"/>
      <c r="E6" s="70">
        <v>2016</v>
      </c>
      <c r="F6" s="70">
        <v>2015</v>
      </c>
    </row>
    <row r="7" spans="2:6" s="40" customFormat="1" ht="15.75" customHeight="1">
      <c r="B7" s="124" t="s">
        <v>96</v>
      </c>
      <c r="C7" s="43" t="s">
        <v>154</v>
      </c>
      <c r="D7" s="73"/>
      <c r="E7" s="154">
        <f>E11+E15</f>
        <v>771273</v>
      </c>
      <c r="F7" s="154">
        <f>F11+F15</f>
        <v>2870251</v>
      </c>
    </row>
    <row r="8" spans="2:6" s="40" customFormat="1" ht="15.75" customHeight="1">
      <c r="B8" s="129"/>
      <c r="C8" s="43"/>
      <c r="D8" s="52" t="s">
        <v>155</v>
      </c>
      <c r="E8" s="224">
        <v>8866967</v>
      </c>
      <c r="F8" s="155">
        <v>14043553</v>
      </c>
    </row>
    <row r="9" spans="2:6" s="40" customFormat="1" ht="15.75" customHeight="1">
      <c r="B9" s="129"/>
      <c r="C9" s="43"/>
      <c r="D9" s="52" t="s">
        <v>156</v>
      </c>
      <c r="E9" s="224">
        <v>-7799557</v>
      </c>
      <c r="F9" s="155">
        <v>-10957464</v>
      </c>
    </row>
    <row r="10" spans="2:6" s="40" customFormat="1" ht="15.75" customHeight="1">
      <c r="B10" s="130"/>
      <c r="C10" s="41"/>
      <c r="D10" s="39" t="s">
        <v>306</v>
      </c>
      <c r="E10" s="155">
        <v>0</v>
      </c>
      <c r="F10" s="155">
        <v>0</v>
      </c>
    </row>
    <row r="11" spans="2:6" ht="15.75" customHeight="1">
      <c r="B11" s="128"/>
      <c r="C11" s="54" t="s">
        <v>157</v>
      </c>
      <c r="D11" s="56"/>
      <c r="E11" s="154">
        <f>E8+E9+E10</f>
        <v>1067410</v>
      </c>
      <c r="F11" s="154">
        <f>F8+F9+F10</f>
        <v>3086089</v>
      </c>
    </row>
    <row r="12" spans="2:6" ht="15.75" customHeight="1">
      <c r="B12" s="128"/>
      <c r="C12" s="54"/>
      <c r="D12" s="57" t="s">
        <v>158</v>
      </c>
      <c r="E12" s="155">
        <v>-15066</v>
      </c>
      <c r="F12" s="155">
        <v>-42646</v>
      </c>
    </row>
    <row r="13" spans="2:6" ht="15.75" customHeight="1">
      <c r="B13" s="128"/>
      <c r="C13" s="54"/>
      <c r="D13" s="57" t="s">
        <v>159</v>
      </c>
      <c r="E13" s="155">
        <v>-185999</v>
      </c>
      <c r="F13" s="155">
        <v>-110000</v>
      </c>
    </row>
    <row r="14" spans="2:6" ht="15.75" customHeight="1">
      <c r="B14" s="128"/>
      <c r="C14" s="54"/>
      <c r="D14" s="57" t="s">
        <v>307</v>
      </c>
      <c r="E14" s="224">
        <v>-95072</v>
      </c>
      <c r="F14" s="237">
        <v>-63192</v>
      </c>
    </row>
    <row r="15" spans="2:6" ht="15.75" customHeight="1">
      <c r="B15" s="128"/>
      <c r="C15" s="54" t="s">
        <v>160</v>
      </c>
      <c r="D15" s="57"/>
      <c r="E15" s="154">
        <f>E12+E13+E14</f>
        <v>-296137</v>
      </c>
      <c r="F15" s="154">
        <f>F12+F13+F14</f>
        <v>-215838</v>
      </c>
    </row>
    <row r="16" spans="2:6" ht="15.75" customHeight="1">
      <c r="B16" s="124" t="s">
        <v>96</v>
      </c>
      <c r="C16" s="54" t="s">
        <v>161</v>
      </c>
      <c r="D16" s="57"/>
      <c r="E16" s="156">
        <f>E24</f>
        <v>0</v>
      </c>
      <c r="F16" s="156">
        <f>F24</f>
        <v>0</v>
      </c>
    </row>
    <row r="17" spans="2:9" ht="15.75" customHeight="1">
      <c r="B17" s="128"/>
      <c r="C17" s="54"/>
      <c r="D17" s="57" t="s">
        <v>162</v>
      </c>
      <c r="E17" s="155">
        <v>0</v>
      </c>
      <c r="F17" s="155">
        <v>0</v>
      </c>
    </row>
    <row r="18" spans="2:9" ht="15.75" customHeight="1">
      <c r="B18" s="128"/>
      <c r="C18" s="54"/>
      <c r="D18" s="57" t="s">
        <v>163</v>
      </c>
      <c r="E18" s="155">
        <v>0</v>
      </c>
      <c r="F18" s="155">
        <v>0</v>
      </c>
    </row>
    <row r="19" spans="2:9" ht="15.75" customHeight="1">
      <c r="B19" s="128"/>
      <c r="C19" s="54"/>
      <c r="D19" s="57" t="s">
        <v>164</v>
      </c>
      <c r="E19" s="155">
        <v>0</v>
      </c>
      <c r="F19" s="155">
        <v>0</v>
      </c>
    </row>
    <row r="20" spans="2:9" ht="15.75" customHeight="1">
      <c r="B20" s="128"/>
      <c r="C20" s="54"/>
      <c r="D20" s="57" t="s">
        <v>165</v>
      </c>
      <c r="E20" s="155">
        <v>0</v>
      </c>
      <c r="F20" s="155">
        <v>0</v>
      </c>
      <c r="I20" s="158"/>
    </row>
    <row r="21" spans="2:9" ht="15.75" customHeight="1">
      <c r="B21" s="128"/>
      <c r="C21" s="54"/>
      <c r="D21" s="57" t="s">
        <v>166</v>
      </c>
      <c r="E21" s="155">
        <v>0</v>
      </c>
      <c r="F21" s="155">
        <v>0</v>
      </c>
    </row>
    <row r="22" spans="2:9" ht="15.75" customHeight="1">
      <c r="B22" s="128"/>
      <c r="C22" s="54"/>
      <c r="D22" s="57" t="s">
        <v>167</v>
      </c>
      <c r="E22" s="155">
        <v>0</v>
      </c>
      <c r="F22" s="155">
        <v>0</v>
      </c>
    </row>
    <row r="23" spans="2:9" ht="15.75" customHeight="1">
      <c r="B23" s="128"/>
      <c r="C23" s="54"/>
      <c r="D23" s="57" t="s">
        <v>168</v>
      </c>
      <c r="E23" s="155">
        <v>0</v>
      </c>
      <c r="F23" s="155">
        <v>0</v>
      </c>
    </row>
    <row r="24" spans="2:9" ht="15.75" customHeight="1">
      <c r="B24" s="128"/>
      <c r="C24" s="54" t="s">
        <v>169</v>
      </c>
      <c r="D24" s="57"/>
      <c r="E24" s="154">
        <f>E17+E18+E19+E20+E21+E22+E23</f>
        <v>0</v>
      </c>
      <c r="F24" s="154">
        <f>F17+F18+F19+F20+F21+F22+F23</f>
        <v>0</v>
      </c>
    </row>
    <row r="25" spans="2:9" ht="15.75" customHeight="1">
      <c r="B25" s="124" t="s">
        <v>96</v>
      </c>
      <c r="C25" s="54" t="s">
        <v>170</v>
      </c>
      <c r="D25" s="57"/>
      <c r="E25" s="156">
        <f>E36</f>
        <v>0</v>
      </c>
      <c r="F25" s="156">
        <f>F36</f>
        <v>0</v>
      </c>
    </row>
    <row r="26" spans="2:9" ht="15.75" customHeight="1">
      <c r="B26" s="128"/>
      <c r="C26" s="54"/>
      <c r="D26" s="57" t="s">
        <v>171</v>
      </c>
      <c r="E26" s="155">
        <v>0</v>
      </c>
      <c r="F26" s="155">
        <v>0</v>
      </c>
    </row>
    <row r="27" spans="2:9" ht="15.75" customHeight="1">
      <c r="B27" s="128"/>
      <c r="C27" s="54"/>
      <c r="D27" s="57" t="s">
        <v>172</v>
      </c>
      <c r="E27" s="155">
        <v>0</v>
      </c>
      <c r="F27" s="155">
        <v>0</v>
      </c>
    </row>
    <row r="28" spans="2:9" ht="15.75" customHeight="1">
      <c r="B28" s="128"/>
      <c r="C28" s="54"/>
      <c r="D28" s="57" t="s">
        <v>173</v>
      </c>
      <c r="E28" s="155">
        <v>0</v>
      </c>
      <c r="F28" s="155">
        <v>0</v>
      </c>
    </row>
    <row r="29" spans="2:9" ht="15.75" customHeight="1">
      <c r="B29" s="128"/>
      <c r="C29" s="54"/>
      <c r="D29" s="57" t="s">
        <v>174</v>
      </c>
      <c r="E29" s="155">
        <v>0</v>
      </c>
      <c r="F29" s="155">
        <v>0</v>
      </c>
    </row>
    <row r="30" spans="2:9" ht="15.75" customHeight="1">
      <c r="B30" s="128"/>
      <c r="C30" s="54"/>
      <c r="D30" s="57" t="s">
        <v>175</v>
      </c>
      <c r="E30" s="155">
        <v>0</v>
      </c>
      <c r="F30" s="155">
        <v>0</v>
      </c>
    </row>
    <row r="31" spans="2:9" ht="15.75" customHeight="1">
      <c r="B31" s="128"/>
      <c r="C31" s="54"/>
      <c r="D31" s="57" t="s">
        <v>176</v>
      </c>
      <c r="E31" s="155">
        <v>0</v>
      </c>
      <c r="F31" s="155">
        <v>0</v>
      </c>
    </row>
    <row r="32" spans="2:9" ht="15.75" customHeight="1">
      <c r="B32" s="128"/>
      <c r="C32" s="54"/>
      <c r="D32" s="57" t="s">
        <v>177</v>
      </c>
      <c r="E32" s="155">
        <v>0</v>
      </c>
      <c r="F32" s="155">
        <v>0</v>
      </c>
    </row>
    <row r="33" spans="2:7" ht="15.75" customHeight="1">
      <c r="B33" s="128"/>
      <c r="C33" s="54"/>
      <c r="D33" s="57" t="s">
        <v>178</v>
      </c>
      <c r="E33" s="155">
        <v>0</v>
      </c>
      <c r="F33" s="155">
        <v>0</v>
      </c>
    </row>
    <row r="34" spans="2:7" ht="15.75" customHeight="1">
      <c r="B34" s="128"/>
      <c r="C34" s="54"/>
      <c r="D34" s="57" t="s">
        <v>158</v>
      </c>
      <c r="E34" s="155">
        <v>0</v>
      </c>
      <c r="F34" s="155">
        <v>0</v>
      </c>
    </row>
    <row r="35" spans="2:7" ht="15.75" customHeight="1">
      <c r="B35" s="128"/>
      <c r="C35" s="54"/>
      <c r="D35" s="57" t="s">
        <v>179</v>
      </c>
      <c r="E35" s="155">
        <v>0</v>
      </c>
      <c r="F35" s="155">
        <v>0</v>
      </c>
    </row>
    <row r="36" spans="2:7" ht="15.75" customHeight="1">
      <c r="B36" s="128"/>
      <c r="C36" s="54" t="s">
        <v>180</v>
      </c>
      <c r="D36" s="57"/>
      <c r="E36" s="154">
        <f>E26+E27+E28+E29+E30+E31+E32+E33+E34+E35</f>
        <v>0</v>
      </c>
      <c r="F36" s="154">
        <f>F26+F27+F28+F29+F30+F31+F32+F33+F34+F35</f>
        <v>0</v>
      </c>
    </row>
    <row r="37" spans="2:7" ht="15.75" customHeight="1">
      <c r="B37" s="128"/>
      <c r="C37" s="54"/>
      <c r="D37" s="57"/>
      <c r="E37" s="157"/>
      <c r="F37" s="157"/>
    </row>
    <row r="38" spans="2:7" ht="15.75" customHeight="1">
      <c r="B38" s="128"/>
      <c r="C38" s="54" t="s">
        <v>296</v>
      </c>
      <c r="D38" s="57"/>
      <c r="E38" s="154">
        <f>E41-E39</f>
        <v>771273</v>
      </c>
      <c r="F38" s="154">
        <f>F41-F39</f>
        <v>2870251</v>
      </c>
    </row>
    <row r="39" spans="2:7" ht="15.75" customHeight="1">
      <c r="B39" s="128"/>
      <c r="C39" s="54" t="s">
        <v>181</v>
      </c>
      <c r="D39" s="57"/>
      <c r="E39" s="155">
        <v>3426588</v>
      </c>
      <c r="F39" s="155">
        <v>556337</v>
      </c>
    </row>
    <row r="40" spans="2:7" ht="15.75" customHeight="1">
      <c r="B40" s="128"/>
      <c r="C40" s="54"/>
      <c r="D40" s="57" t="s">
        <v>182</v>
      </c>
      <c r="E40" s="155">
        <v>0</v>
      </c>
      <c r="F40" s="155">
        <v>0</v>
      </c>
      <c r="G40" s="158"/>
    </row>
    <row r="41" spans="2:7" ht="15.75" customHeight="1">
      <c r="B41" s="128"/>
      <c r="C41" s="54" t="s">
        <v>183</v>
      </c>
      <c r="D41" s="57"/>
      <c r="E41" s="157">
        <v>4197861</v>
      </c>
      <c r="F41" s="155">
        <v>3426588</v>
      </c>
    </row>
  </sheetData>
  <mergeCells count="2">
    <mergeCell ref="B4:F4"/>
    <mergeCell ref="B3:F3"/>
  </mergeCells>
  <phoneticPr fontId="0" type="noConversion"/>
  <printOptions horizontalCentered="1" verticalCentered="1"/>
  <pageMargins left="0" right="0" top="0" bottom="0" header="0.3" footer="0.3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3:N17"/>
  <sheetViews>
    <sheetView workbookViewId="0">
      <selection activeCell="J27" sqref="J27"/>
    </sheetView>
  </sheetViews>
  <sheetFormatPr defaultRowHeight="15.75"/>
  <cols>
    <col min="1" max="1" width="9.140625" style="61"/>
    <col min="2" max="2" width="4" style="61" customWidth="1"/>
    <col min="3" max="3" width="41.85546875" style="62" customWidth="1"/>
    <col min="4" max="4" width="13.85546875" style="62" customWidth="1"/>
    <col min="5" max="6" width="5.7109375" style="62" customWidth="1"/>
    <col min="7" max="7" width="10" style="62" customWidth="1"/>
    <col min="8" max="9" width="5.7109375" style="62" customWidth="1"/>
    <col min="10" max="10" width="12.85546875" style="62" customWidth="1"/>
    <col min="11" max="11" width="11.28515625" style="62" customWidth="1"/>
    <col min="12" max="12" width="12.140625" style="62" customWidth="1"/>
    <col min="13" max="13" width="7.28515625" style="62" customWidth="1"/>
    <col min="14" max="14" width="13.7109375" style="62" customWidth="1"/>
    <col min="15" max="15" width="2.42578125" style="61" customWidth="1"/>
    <col min="16" max="16384" width="9.140625" style="61"/>
  </cols>
  <sheetData>
    <row r="3" spans="2:14" ht="18.75">
      <c r="C3" s="329" t="s">
        <v>199</v>
      </c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</row>
    <row r="4" spans="2:14" ht="18.75"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2:14" ht="129" customHeight="1">
      <c r="B5" s="63"/>
      <c r="C5" s="64"/>
      <c r="D5" s="65" t="s">
        <v>198</v>
      </c>
      <c r="E5" s="66" t="s">
        <v>297</v>
      </c>
      <c r="F5" s="66" t="s">
        <v>197</v>
      </c>
      <c r="G5" s="66" t="s">
        <v>196</v>
      </c>
      <c r="H5" s="66" t="s">
        <v>195</v>
      </c>
      <c r="I5" s="66" t="s">
        <v>106</v>
      </c>
      <c r="J5" s="66" t="s">
        <v>194</v>
      </c>
      <c r="K5" s="66" t="s">
        <v>184</v>
      </c>
      <c r="L5" s="66" t="s">
        <v>26</v>
      </c>
      <c r="M5" s="66" t="s">
        <v>193</v>
      </c>
      <c r="N5" s="66" t="s">
        <v>26</v>
      </c>
    </row>
    <row r="6" spans="2:14" ht="36.75" customHeight="1">
      <c r="B6" s="67" t="s">
        <v>96</v>
      </c>
      <c r="C6" s="68" t="s">
        <v>298</v>
      </c>
      <c r="D6" s="159">
        <v>25030000</v>
      </c>
      <c r="E6" s="159">
        <v>0</v>
      </c>
      <c r="F6" s="159">
        <v>0</v>
      </c>
      <c r="G6" s="159">
        <v>678603</v>
      </c>
      <c r="H6" s="159">
        <v>0</v>
      </c>
      <c r="I6" s="159">
        <v>0</v>
      </c>
      <c r="J6" s="159">
        <v>17397182.399999999</v>
      </c>
      <c r="K6" s="159">
        <v>1129138</v>
      </c>
      <c r="L6" s="159">
        <v>44234923.399999999</v>
      </c>
      <c r="M6" s="159">
        <v>0</v>
      </c>
      <c r="N6" s="159">
        <v>44234923.399999999</v>
      </c>
    </row>
    <row r="7" spans="2:14" ht="34.5" customHeight="1">
      <c r="B7" s="63"/>
      <c r="C7" s="69" t="s">
        <v>192</v>
      </c>
      <c r="D7" s="238">
        <v>0</v>
      </c>
      <c r="E7" s="238">
        <v>0</v>
      </c>
      <c r="F7" s="238">
        <v>0</v>
      </c>
      <c r="G7" s="238">
        <v>0</v>
      </c>
      <c r="H7" s="238">
        <v>0</v>
      </c>
      <c r="I7" s="238">
        <v>0</v>
      </c>
      <c r="J7" s="238">
        <v>0</v>
      </c>
      <c r="K7" s="238">
        <v>0</v>
      </c>
      <c r="L7" s="159">
        <f>D7+E7+F7+G7+H7+I7+J7+K7</f>
        <v>0</v>
      </c>
      <c r="M7" s="238">
        <v>0</v>
      </c>
      <c r="N7" s="159"/>
    </row>
    <row r="8" spans="2:14" ht="36.75" customHeight="1">
      <c r="B8" s="67" t="s">
        <v>96</v>
      </c>
      <c r="C8" s="68" t="s">
        <v>405</v>
      </c>
      <c r="D8" s="159">
        <v>25030000</v>
      </c>
      <c r="E8" s="159">
        <v>0</v>
      </c>
      <c r="F8" s="159">
        <v>0</v>
      </c>
      <c r="G8" s="159">
        <v>678603</v>
      </c>
      <c r="H8" s="159">
        <v>0</v>
      </c>
      <c r="I8" s="159">
        <v>0</v>
      </c>
      <c r="J8" s="159">
        <f>J6+K6</f>
        <v>18526320.399999999</v>
      </c>
      <c r="K8" s="159">
        <v>0</v>
      </c>
      <c r="L8" s="159">
        <f>D8+E8+F8+G8+H8+I8+J8+K8</f>
        <v>44234923.399999999</v>
      </c>
      <c r="M8" s="238">
        <v>0</v>
      </c>
      <c r="N8" s="159">
        <f>L8+M8</f>
        <v>44234923.399999999</v>
      </c>
    </row>
    <row r="9" spans="2:14" ht="35.25" customHeight="1">
      <c r="B9" s="63"/>
      <c r="C9" s="68" t="s">
        <v>191</v>
      </c>
      <c r="D9" s="238">
        <v>0</v>
      </c>
      <c r="E9" s="238">
        <v>0</v>
      </c>
      <c r="F9" s="238">
        <v>0</v>
      </c>
      <c r="G9" s="238">
        <v>0</v>
      </c>
      <c r="H9" s="238">
        <v>0</v>
      </c>
      <c r="I9" s="238">
        <v>0</v>
      </c>
      <c r="J9" s="238">
        <v>0</v>
      </c>
      <c r="K9" s="238">
        <v>0</v>
      </c>
      <c r="L9" s="159">
        <f t="shared" ref="L9:L16" si="0">D9+E9+F9+G9+H9+I9+J9+K9</f>
        <v>0</v>
      </c>
      <c r="M9" s="238">
        <v>0</v>
      </c>
      <c r="N9" s="159">
        <f t="shared" ref="N9:N17" si="1">L9+M9</f>
        <v>0</v>
      </c>
    </row>
    <row r="10" spans="2:14" ht="29.25" customHeight="1">
      <c r="B10" s="63"/>
      <c r="C10" s="69" t="s">
        <v>190</v>
      </c>
      <c r="D10" s="238">
        <v>0</v>
      </c>
      <c r="E10" s="238">
        <v>0</v>
      </c>
      <c r="F10" s="238">
        <v>0</v>
      </c>
      <c r="G10" s="238">
        <v>0</v>
      </c>
      <c r="H10" s="238">
        <v>0</v>
      </c>
      <c r="I10" s="238">
        <v>0</v>
      </c>
      <c r="J10" s="238">
        <v>0</v>
      </c>
      <c r="K10" s="256">
        <v>181081</v>
      </c>
      <c r="L10" s="159">
        <f t="shared" si="0"/>
        <v>181081</v>
      </c>
      <c r="M10" s="238">
        <v>0</v>
      </c>
      <c r="N10" s="159">
        <f t="shared" si="1"/>
        <v>181081</v>
      </c>
    </row>
    <row r="11" spans="2:14" ht="31.5" customHeight="1">
      <c r="B11" s="63"/>
      <c r="C11" s="68" t="s">
        <v>189</v>
      </c>
      <c r="D11" s="238">
        <v>0</v>
      </c>
      <c r="E11" s="238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0</v>
      </c>
      <c r="K11" s="238">
        <v>0</v>
      </c>
      <c r="L11" s="159">
        <f t="shared" si="0"/>
        <v>0</v>
      </c>
      <c r="M11" s="238">
        <v>0</v>
      </c>
      <c r="N11" s="159">
        <f t="shared" si="1"/>
        <v>0</v>
      </c>
    </row>
    <row r="12" spans="2:14" ht="31.5">
      <c r="B12" s="63"/>
      <c r="C12" s="68" t="s">
        <v>188</v>
      </c>
      <c r="D12" s="238">
        <v>0</v>
      </c>
      <c r="E12" s="238">
        <v>0</v>
      </c>
      <c r="F12" s="238">
        <v>0</v>
      </c>
      <c r="G12" s="238">
        <v>0</v>
      </c>
      <c r="H12" s="238">
        <v>0</v>
      </c>
      <c r="I12" s="238">
        <v>0</v>
      </c>
      <c r="J12" s="238">
        <v>0</v>
      </c>
      <c r="K12" s="238">
        <v>0</v>
      </c>
      <c r="L12" s="159">
        <f t="shared" si="0"/>
        <v>0</v>
      </c>
      <c r="M12" s="238">
        <v>0</v>
      </c>
      <c r="N12" s="159">
        <f t="shared" si="1"/>
        <v>0</v>
      </c>
    </row>
    <row r="13" spans="2:14" ht="31.5">
      <c r="B13" s="63"/>
      <c r="C13" s="68" t="s">
        <v>187</v>
      </c>
      <c r="D13" s="159">
        <f>D14+D15</f>
        <v>0</v>
      </c>
      <c r="E13" s="159">
        <f t="shared" ref="E13:K13" si="2">E14+E15</f>
        <v>0</v>
      </c>
      <c r="F13" s="159">
        <f t="shared" si="2"/>
        <v>0</v>
      </c>
      <c r="G13" s="159">
        <f t="shared" si="2"/>
        <v>0</v>
      </c>
      <c r="H13" s="159">
        <f t="shared" si="2"/>
        <v>0</v>
      </c>
      <c r="I13" s="159">
        <f t="shared" si="2"/>
        <v>0</v>
      </c>
      <c r="J13" s="159">
        <f t="shared" si="2"/>
        <v>0</v>
      </c>
      <c r="K13" s="159">
        <f t="shared" si="2"/>
        <v>0</v>
      </c>
      <c r="L13" s="159">
        <f t="shared" si="0"/>
        <v>0</v>
      </c>
      <c r="M13" s="159">
        <v>0</v>
      </c>
      <c r="N13" s="159">
        <f t="shared" si="1"/>
        <v>0</v>
      </c>
    </row>
    <row r="14" spans="2:14" ht="30.75" customHeight="1">
      <c r="B14" s="63"/>
      <c r="C14" s="69" t="s">
        <v>186</v>
      </c>
      <c r="D14" s="238">
        <v>0</v>
      </c>
      <c r="E14" s="238">
        <v>0</v>
      </c>
      <c r="F14" s="238">
        <v>0</v>
      </c>
      <c r="G14" s="238">
        <v>0</v>
      </c>
      <c r="H14" s="238">
        <v>0</v>
      </c>
      <c r="I14" s="238">
        <v>0</v>
      </c>
      <c r="J14" s="238">
        <v>0</v>
      </c>
      <c r="K14" s="238">
        <v>0</v>
      </c>
      <c r="L14" s="159">
        <f t="shared" si="0"/>
        <v>0</v>
      </c>
      <c r="M14" s="238">
        <v>0</v>
      </c>
      <c r="N14" s="159">
        <f t="shared" si="1"/>
        <v>0</v>
      </c>
    </row>
    <row r="15" spans="2:14" ht="32.25" customHeight="1">
      <c r="B15" s="63"/>
      <c r="C15" s="69" t="s">
        <v>179</v>
      </c>
      <c r="D15" s="238">
        <v>0</v>
      </c>
      <c r="E15" s="238">
        <v>0</v>
      </c>
      <c r="F15" s="238">
        <v>0</v>
      </c>
      <c r="G15" s="238">
        <v>0</v>
      </c>
      <c r="H15" s="238">
        <v>0</v>
      </c>
      <c r="I15" s="238">
        <v>0</v>
      </c>
      <c r="J15" s="238">
        <v>0</v>
      </c>
      <c r="K15" s="238">
        <v>0</v>
      </c>
      <c r="L15" s="159">
        <f t="shared" si="0"/>
        <v>0</v>
      </c>
      <c r="M15" s="238">
        <v>0</v>
      </c>
      <c r="N15" s="159">
        <f t="shared" si="1"/>
        <v>0</v>
      </c>
    </row>
    <row r="16" spans="2:14" ht="36.75" customHeight="1">
      <c r="B16" s="63"/>
      <c r="C16" s="68" t="s">
        <v>185</v>
      </c>
      <c r="D16" s="238">
        <v>0</v>
      </c>
      <c r="E16" s="238">
        <v>0</v>
      </c>
      <c r="F16" s="238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159">
        <f t="shared" si="0"/>
        <v>0</v>
      </c>
      <c r="M16" s="238">
        <v>0</v>
      </c>
      <c r="N16" s="159">
        <f t="shared" si="1"/>
        <v>0</v>
      </c>
    </row>
    <row r="17" spans="2:14" ht="39" customHeight="1">
      <c r="B17" s="67" t="s">
        <v>96</v>
      </c>
      <c r="C17" s="68" t="s">
        <v>404</v>
      </c>
      <c r="D17" s="159">
        <f>D8+D9+D10+D11+D12+D13+D14+D15+D16</f>
        <v>25030000</v>
      </c>
      <c r="E17" s="159">
        <f t="shared" ref="E17:M17" si="3">E8+E9+E10+E11+E12+E13+E14+E15+E16</f>
        <v>0</v>
      </c>
      <c r="F17" s="159">
        <f t="shared" si="3"/>
        <v>0</v>
      </c>
      <c r="G17" s="159">
        <f t="shared" si="3"/>
        <v>678603</v>
      </c>
      <c r="H17" s="159">
        <f t="shared" si="3"/>
        <v>0</v>
      </c>
      <c r="I17" s="159">
        <f t="shared" si="3"/>
        <v>0</v>
      </c>
      <c r="J17" s="159">
        <f t="shared" si="3"/>
        <v>18526320.399999999</v>
      </c>
      <c r="K17" s="159">
        <f>K8+K9+K10+K11+K12+K13+K14+K15+K16</f>
        <v>181081</v>
      </c>
      <c r="L17" s="159">
        <f>D17+E17+F17+G17+H17+I17+J17+K17</f>
        <v>44416004.399999999</v>
      </c>
      <c r="M17" s="159">
        <f t="shared" si="3"/>
        <v>0</v>
      </c>
      <c r="N17" s="159">
        <f t="shared" si="1"/>
        <v>44416004.399999999</v>
      </c>
    </row>
  </sheetData>
  <mergeCells count="1">
    <mergeCell ref="C3:N3"/>
  </mergeCells>
  <printOptions horizontalCentered="1"/>
  <pageMargins left="0" right="0" top="0" bottom="0" header="0.3" footer="0.3"/>
  <pageSetup paperSize="9"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E62"/>
  <sheetViews>
    <sheetView topLeftCell="A22" workbookViewId="0">
      <selection activeCell="K40" sqref="K40"/>
    </sheetView>
  </sheetViews>
  <sheetFormatPr defaultColWidth="4.7109375" defaultRowHeight="12.75"/>
  <cols>
    <col min="1" max="1" width="3.1406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3" spans="2:5">
      <c r="B3" s="1"/>
      <c r="C3" s="2"/>
      <c r="D3" s="2"/>
      <c r="E3" s="3"/>
    </row>
    <row r="4" spans="2:5" s="10" customFormat="1" ht="33" customHeight="1">
      <c r="B4" s="330" t="s">
        <v>309</v>
      </c>
      <c r="C4" s="331"/>
      <c r="D4" s="331"/>
      <c r="E4" s="332"/>
    </row>
    <row r="5" spans="2:5" s="21" customFormat="1">
      <c r="B5" s="18"/>
      <c r="C5" s="27" t="s">
        <v>24</v>
      </c>
      <c r="D5" s="19"/>
      <c r="E5" s="20"/>
    </row>
    <row r="6" spans="2:5" s="21" customFormat="1" ht="11.25">
      <c r="B6" s="18"/>
      <c r="C6" s="22"/>
      <c r="D6" s="58" t="s">
        <v>200</v>
      </c>
      <c r="E6" s="20"/>
    </row>
    <row r="7" spans="2:5" s="21" customFormat="1" ht="11.25">
      <c r="B7" s="18"/>
      <c r="C7" s="22"/>
      <c r="D7" s="23" t="s">
        <v>29</v>
      </c>
      <c r="E7" s="20"/>
    </row>
    <row r="8" spans="2:5" s="21" customFormat="1" ht="11.25">
      <c r="B8" s="18"/>
      <c r="C8" s="59" t="s">
        <v>201</v>
      </c>
      <c r="D8" s="34"/>
      <c r="E8" s="20"/>
    </row>
    <row r="9" spans="2:5" s="21" customFormat="1" ht="11.25">
      <c r="B9" s="18"/>
      <c r="C9" s="22"/>
      <c r="D9" s="23" t="s">
        <v>30</v>
      </c>
      <c r="E9" s="20"/>
    </row>
    <row r="10" spans="2:5" s="21" customFormat="1" ht="11.25">
      <c r="B10" s="18"/>
      <c r="C10" s="24"/>
      <c r="D10" s="23" t="s">
        <v>31</v>
      </c>
      <c r="E10" s="20"/>
    </row>
    <row r="11" spans="2:5" s="21" customFormat="1" ht="11.25">
      <c r="B11" s="18"/>
      <c r="C11" s="25"/>
      <c r="D11" s="26" t="s">
        <v>32</v>
      </c>
      <c r="E11" s="20"/>
    </row>
    <row r="12" spans="2:5" ht="5.25" customHeight="1">
      <c r="B12" s="4"/>
      <c r="C12" s="5"/>
      <c r="D12" s="5"/>
      <c r="E12" s="6"/>
    </row>
    <row r="13" spans="2:5" ht="15.75">
      <c r="B13" s="4"/>
      <c r="C13" s="35" t="s">
        <v>33</v>
      </c>
      <c r="D13" s="33" t="s">
        <v>34</v>
      </c>
      <c r="E13" s="6"/>
    </row>
    <row r="14" spans="2:5" ht="6" customHeight="1">
      <c r="B14" s="4"/>
      <c r="C14" s="36"/>
      <c r="E14" s="6"/>
    </row>
    <row r="15" spans="2:5">
      <c r="B15" s="4"/>
      <c r="C15" s="136">
        <v>1</v>
      </c>
      <c r="D15" s="134" t="s">
        <v>207</v>
      </c>
      <c r="E15" s="6"/>
    </row>
    <row r="16" spans="2:5">
      <c r="B16" s="4"/>
      <c r="C16" s="136">
        <v>2</v>
      </c>
      <c r="D16" t="s">
        <v>240</v>
      </c>
      <c r="E16" s="6"/>
    </row>
    <row r="17" spans="2:5">
      <c r="B17" s="4"/>
      <c r="C17" s="135">
        <v>3</v>
      </c>
      <c r="D17" t="s">
        <v>241</v>
      </c>
      <c r="E17" s="6"/>
    </row>
    <row r="18" spans="2:5" s="17" customFormat="1">
      <c r="B18" s="28"/>
      <c r="C18" s="135">
        <v>4</v>
      </c>
      <c r="D18" s="5" t="s">
        <v>242</v>
      </c>
      <c r="E18" s="37"/>
    </row>
    <row r="19" spans="2:5" s="17" customFormat="1">
      <c r="B19" s="28"/>
      <c r="C19" s="135"/>
      <c r="D19" s="134" t="s">
        <v>208</v>
      </c>
      <c r="E19" s="37"/>
    </row>
    <row r="20" spans="2:5" s="17" customFormat="1">
      <c r="B20" s="28"/>
      <c r="C20" s="135" t="s">
        <v>209</v>
      </c>
      <c r="D20" s="135"/>
      <c r="E20" s="37"/>
    </row>
    <row r="21" spans="2:5" s="17" customFormat="1">
      <c r="B21" s="28"/>
      <c r="C21" s="135"/>
      <c r="D21" s="134" t="s">
        <v>210</v>
      </c>
      <c r="E21" s="37"/>
    </row>
    <row r="22" spans="2:5" s="17" customFormat="1">
      <c r="B22" s="28"/>
      <c r="C22" s="135" t="s">
        <v>211</v>
      </c>
      <c r="D22" s="135"/>
      <c r="E22" s="37"/>
    </row>
    <row r="23" spans="2:5" s="17" customFormat="1">
      <c r="B23" s="28"/>
      <c r="C23" s="135"/>
      <c r="D23" s="134" t="s">
        <v>212</v>
      </c>
      <c r="E23" s="37"/>
    </row>
    <row r="24" spans="2:5" s="17" customFormat="1">
      <c r="B24" s="28"/>
      <c r="C24" s="135" t="s">
        <v>213</v>
      </c>
      <c r="D24" s="135"/>
      <c r="E24" s="37"/>
    </row>
    <row r="25" spans="2:5" s="17" customFormat="1">
      <c r="B25" s="28"/>
      <c r="C25" s="135"/>
      <c r="D25" s="135" t="s">
        <v>214</v>
      </c>
      <c r="E25" s="37"/>
    </row>
    <row r="26" spans="2:5" s="17" customFormat="1">
      <c r="B26" s="28"/>
      <c r="C26" s="135" t="s">
        <v>215</v>
      </c>
      <c r="D26" s="135"/>
      <c r="E26" s="37"/>
    </row>
    <row r="27" spans="2:5" s="17" customFormat="1">
      <c r="B27" s="28"/>
      <c r="C27" s="134" t="s">
        <v>216</v>
      </c>
      <c r="D27" s="135"/>
      <c r="E27" s="37"/>
    </row>
    <row r="28" spans="2:5" s="17" customFormat="1">
      <c r="B28" s="28"/>
      <c r="C28" s="135"/>
      <c r="D28" s="135" t="s">
        <v>217</v>
      </c>
      <c r="E28" s="37"/>
    </row>
    <row r="29" spans="2:5" s="17" customFormat="1">
      <c r="B29" s="28"/>
      <c r="C29" s="134" t="s">
        <v>218</v>
      </c>
      <c r="D29" s="135"/>
      <c r="E29" s="37"/>
    </row>
    <row r="30" spans="2:5" s="17" customFormat="1">
      <c r="B30" s="28"/>
      <c r="C30" s="135"/>
      <c r="D30" s="135" t="s">
        <v>219</v>
      </c>
      <c r="E30" s="37"/>
    </row>
    <row r="31" spans="2:5" s="17" customFormat="1">
      <c r="B31" s="28"/>
      <c r="C31" s="134" t="s">
        <v>220</v>
      </c>
      <c r="D31" s="135"/>
      <c r="E31" s="37"/>
    </row>
    <row r="32" spans="2:5" s="17" customFormat="1">
      <c r="B32" s="28"/>
      <c r="C32" s="135" t="s">
        <v>221</v>
      </c>
      <c r="D32" s="135" t="s">
        <v>222</v>
      </c>
      <c r="E32" s="37"/>
    </row>
    <row r="33" spans="2:5" s="17" customFormat="1">
      <c r="B33" s="28"/>
      <c r="C33" s="135"/>
      <c r="D33" s="134" t="s">
        <v>223</v>
      </c>
      <c r="E33" s="37"/>
    </row>
    <row r="34" spans="2:5" s="17" customFormat="1">
      <c r="B34" s="28"/>
      <c r="C34" s="135"/>
      <c r="D34" s="134" t="s">
        <v>224</v>
      </c>
      <c r="E34" s="37"/>
    </row>
    <row r="35" spans="2:5" s="17" customFormat="1">
      <c r="B35" s="28"/>
      <c r="C35" s="135"/>
      <c r="D35" s="134" t="s">
        <v>225</v>
      </c>
      <c r="E35" s="37"/>
    </row>
    <row r="36" spans="2:5" s="17" customFormat="1">
      <c r="B36" s="28"/>
      <c r="C36" s="135"/>
      <c r="D36" s="134" t="s">
        <v>226</v>
      </c>
      <c r="E36" s="37"/>
    </row>
    <row r="37" spans="2:5" s="17" customFormat="1">
      <c r="B37" s="28"/>
      <c r="C37" s="135"/>
      <c r="D37" s="134" t="s">
        <v>227</v>
      </c>
      <c r="E37" s="37"/>
    </row>
    <row r="38" spans="2:5" s="17" customFormat="1">
      <c r="B38" s="28"/>
      <c r="C38" s="135"/>
      <c r="D38" s="134" t="s">
        <v>228</v>
      </c>
      <c r="E38" s="37"/>
    </row>
    <row r="39" spans="2:5" s="17" customFormat="1" ht="6" customHeight="1">
      <c r="B39" s="28"/>
      <c r="C39" s="135"/>
      <c r="D39" s="135"/>
      <c r="E39" s="37"/>
    </row>
    <row r="40" spans="2:5" s="17" customFormat="1" ht="15.75">
      <c r="B40" s="28"/>
      <c r="C40" s="35" t="s">
        <v>35</v>
      </c>
      <c r="D40" s="33" t="s">
        <v>36</v>
      </c>
      <c r="E40" s="37"/>
    </row>
    <row r="41" spans="2:5" s="17" customFormat="1" ht="4.5" customHeight="1">
      <c r="B41" s="28"/>
      <c r="C41" s="135"/>
      <c r="D41" s="135"/>
      <c r="E41" s="37"/>
    </row>
    <row r="42" spans="2:5" s="17" customFormat="1">
      <c r="B42" s="28"/>
      <c r="C42" s="135"/>
      <c r="D42" s="134" t="s">
        <v>229</v>
      </c>
      <c r="E42" s="37"/>
    </row>
    <row r="43" spans="2:5" s="17" customFormat="1">
      <c r="B43" s="28"/>
      <c r="C43" s="138" t="s">
        <v>250</v>
      </c>
      <c r="D43" s="135"/>
      <c r="E43" s="37"/>
    </row>
    <row r="44" spans="2:5" s="17" customFormat="1">
      <c r="B44" s="28"/>
      <c r="C44" s="135"/>
      <c r="D44" s="135" t="s">
        <v>230</v>
      </c>
      <c r="E44" s="37"/>
    </row>
    <row r="45" spans="2:5" s="17" customFormat="1">
      <c r="B45" s="28"/>
      <c r="C45" s="135" t="s">
        <v>231</v>
      </c>
      <c r="D45" s="135"/>
      <c r="E45" s="37"/>
    </row>
    <row r="46" spans="2:5" s="17" customFormat="1">
      <c r="B46" s="28"/>
      <c r="C46" s="135"/>
      <c r="D46" s="135" t="s">
        <v>232</v>
      </c>
      <c r="E46" s="37"/>
    </row>
    <row r="47" spans="2:5" s="17" customFormat="1">
      <c r="B47" s="28"/>
      <c r="C47" s="5" t="s">
        <v>243</v>
      </c>
      <c r="D47" s="135"/>
      <c r="E47" s="37"/>
    </row>
    <row r="48" spans="2:5" s="17" customFormat="1">
      <c r="B48" s="28"/>
      <c r="C48" s="135"/>
      <c r="D48" s="135" t="s">
        <v>233</v>
      </c>
      <c r="E48" s="37"/>
    </row>
    <row r="49" spans="2:5" s="17" customFormat="1">
      <c r="B49" s="28"/>
      <c r="C49" s="5" t="s">
        <v>244</v>
      </c>
      <c r="D49" s="135"/>
      <c r="E49" s="37"/>
    </row>
    <row r="50" spans="2:5" s="17" customFormat="1">
      <c r="B50" s="28"/>
      <c r="C50" s="137"/>
      <c r="D50" t="s">
        <v>245</v>
      </c>
      <c r="E50" s="37"/>
    </row>
    <row r="51" spans="2:5" s="17" customFormat="1">
      <c r="B51" s="28"/>
      <c r="C51" s="137" t="s">
        <v>234</v>
      </c>
      <c r="D51" s="137"/>
      <c r="E51" s="37"/>
    </row>
    <row r="52" spans="2:5" s="17" customFormat="1">
      <c r="B52" s="28"/>
      <c r="C52" s="137" t="s">
        <v>235</v>
      </c>
      <c r="D52" s="137"/>
      <c r="E52" s="37"/>
    </row>
    <row r="53" spans="2:5" s="17" customFormat="1">
      <c r="B53" s="28"/>
      <c r="C53" s="137" t="s">
        <v>236</v>
      </c>
      <c r="D53" s="135"/>
      <c r="E53" s="37"/>
    </row>
    <row r="54" spans="2:5" s="17" customFormat="1">
      <c r="B54" s="28"/>
      <c r="C54" s="135"/>
      <c r="D54" t="s">
        <v>237</v>
      </c>
      <c r="E54" s="37"/>
    </row>
    <row r="55" spans="2:5" s="17" customFormat="1">
      <c r="B55" s="28"/>
      <c r="C55" s="135"/>
      <c r="D55" s="135" t="s">
        <v>238</v>
      </c>
      <c r="E55" s="37"/>
    </row>
    <row r="56" spans="2:5" s="16" customFormat="1">
      <c r="B56" s="13"/>
      <c r="C56" s="14"/>
      <c r="D56" s="14" t="s">
        <v>239</v>
      </c>
      <c r="E56" s="15"/>
    </row>
    <row r="57" spans="2:5">
      <c r="B57" s="4"/>
      <c r="C57" s="137"/>
      <c r="D57" t="s">
        <v>246</v>
      </c>
      <c r="E57" s="6"/>
    </row>
    <row r="58" spans="2:5">
      <c r="B58" s="4"/>
      <c r="C58" t="s">
        <v>247</v>
      </c>
      <c r="D58" s="137"/>
      <c r="E58" s="6"/>
    </row>
    <row r="59" spans="2:5">
      <c r="B59" s="4"/>
      <c r="C59" s="17"/>
      <c r="D59" s="17"/>
      <c r="E59" s="6"/>
    </row>
    <row r="60" spans="2:5">
      <c r="B60" s="4"/>
      <c r="C60" s="17"/>
      <c r="D60" s="16" t="s">
        <v>398</v>
      </c>
      <c r="E60" s="6"/>
    </row>
    <row r="61" spans="2:5">
      <c r="B61" s="4"/>
      <c r="C61" s="17"/>
      <c r="D61" s="16" t="s">
        <v>399</v>
      </c>
      <c r="E61" s="38"/>
    </row>
    <row r="62" spans="2:5">
      <c r="B62" s="7"/>
      <c r="C62" s="8"/>
      <c r="D62" s="8"/>
      <c r="E62" s="9"/>
    </row>
  </sheetData>
  <mergeCells count="1">
    <mergeCell ref="B4:E4"/>
  </mergeCells>
  <phoneticPr fontId="0" type="noConversion"/>
  <printOptions horizontalCentered="1" verticalCentered="1"/>
  <pageMargins left="0" right="0" top="0" bottom="0" header="0.3" footer="0.3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04"/>
  <sheetViews>
    <sheetView topLeftCell="A109" workbookViewId="0">
      <selection activeCell="H168" sqref="H168:I168"/>
    </sheetView>
  </sheetViews>
  <sheetFormatPr defaultColWidth="9" defaultRowHeight="14.25" customHeight="1"/>
  <cols>
    <col min="1" max="1" width="3" style="165" customWidth="1"/>
    <col min="2" max="2" width="15" style="165" customWidth="1"/>
    <col min="3" max="3" width="11.28515625" style="165" customWidth="1"/>
    <col min="4" max="4" width="11.42578125" style="165" customWidth="1"/>
    <col min="5" max="5" width="11.85546875" style="165" customWidth="1"/>
    <col min="6" max="6" width="11.28515625" style="165" customWidth="1"/>
    <col min="7" max="7" width="12.5703125" style="165" customWidth="1"/>
    <col min="8" max="8" width="13.28515625" style="165" customWidth="1"/>
    <col min="9" max="9" width="12.42578125" style="165" bestFit="1" customWidth="1"/>
    <col min="10" max="10" width="0.5703125" style="165" customWidth="1"/>
    <col min="11" max="11" width="9" style="165"/>
    <col min="12" max="12" width="12.140625" style="165" customWidth="1"/>
    <col min="13" max="16384" width="9" style="165"/>
  </cols>
  <sheetData>
    <row r="1" spans="1:9" ht="14.25" customHeight="1">
      <c r="A1" s="162" t="s">
        <v>308</v>
      </c>
      <c r="B1" s="163"/>
      <c r="C1" s="163"/>
      <c r="D1" s="163"/>
      <c r="E1" s="163"/>
      <c r="F1" s="163"/>
      <c r="G1" s="163"/>
      <c r="H1" s="163"/>
      <c r="I1" s="164"/>
    </row>
    <row r="2" spans="1:9" s="166" customFormat="1" ht="14.25" customHeight="1">
      <c r="A2" s="362" t="s">
        <v>309</v>
      </c>
      <c r="B2" s="363"/>
      <c r="C2" s="363"/>
      <c r="D2" s="363"/>
      <c r="E2" s="363"/>
      <c r="F2" s="363"/>
      <c r="G2" s="363"/>
      <c r="H2" s="258"/>
      <c r="I2" s="192"/>
    </row>
    <row r="3" spans="1:9" ht="14.25" customHeight="1">
      <c r="A3" s="257" t="s">
        <v>22</v>
      </c>
      <c r="B3" s="168" t="s">
        <v>25</v>
      </c>
      <c r="C3" s="169"/>
      <c r="D3" s="169"/>
      <c r="E3" s="169"/>
      <c r="F3" s="170"/>
      <c r="G3" s="171"/>
      <c r="H3" s="173"/>
      <c r="I3" s="177"/>
    </row>
    <row r="4" spans="1:9" ht="14.25" customHeight="1">
      <c r="A4" s="265" t="s">
        <v>310</v>
      </c>
      <c r="B4" s="29"/>
      <c r="C4" s="172"/>
      <c r="D4" s="169"/>
      <c r="E4" s="169"/>
      <c r="F4" s="169"/>
      <c r="G4" s="173"/>
      <c r="H4" s="173"/>
      <c r="I4" s="177"/>
    </row>
    <row r="5" spans="1:9" ht="14.25" customHeight="1">
      <c r="A5" s="266" t="s">
        <v>96</v>
      </c>
      <c r="B5" s="174" t="s">
        <v>8</v>
      </c>
      <c r="C5" s="169"/>
      <c r="D5" s="169"/>
      <c r="E5" s="169"/>
      <c r="F5" s="169"/>
      <c r="G5" s="173"/>
      <c r="H5" s="281">
        <f>Aktivet!G7</f>
        <v>4197861</v>
      </c>
      <c r="I5" s="177"/>
    </row>
    <row r="6" spans="1:9" ht="14.25" customHeight="1">
      <c r="A6" s="267"/>
      <c r="B6" s="167" t="s">
        <v>9</v>
      </c>
      <c r="C6" s="170"/>
      <c r="D6" s="170"/>
      <c r="E6" s="170"/>
      <c r="F6" s="170"/>
      <c r="G6" s="171"/>
      <c r="H6" s="281">
        <f>Aktivet!G8</f>
        <v>455719</v>
      </c>
      <c r="I6" s="177"/>
    </row>
    <row r="7" spans="1:9" ht="14.25" customHeight="1">
      <c r="A7" s="336" t="s">
        <v>2</v>
      </c>
      <c r="B7" s="364" t="s">
        <v>311</v>
      </c>
      <c r="C7" s="336" t="s">
        <v>312</v>
      </c>
      <c r="D7" s="369" t="s">
        <v>313</v>
      </c>
      <c r="E7" s="371"/>
      <c r="F7" s="176" t="s">
        <v>314</v>
      </c>
      <c r="G7" s="176" t="s">
        <v>315</v>
      </c>
      <c r="H7" s="176" t="s">
        <v>314</v>
      </c>
      <c r="I7" s="177"/>
    </row>
    <row r="8" spans="1:9" ht="14.25" customHeight="1">
      <c r="A8" s="336"/>
      <c r="B8" s="365"/>
      <c r="C8" s="336"/>
      <c r="D8" s="372"/>
      <c r="E8" s="374"/>
      <c r="F8" s="178" t="s">
        <v>316</v>
      </c>
      <c r="G8" s="178" t="s">
        <v>317</v>
      </c>
      <c r="H8" s="178" t="s">
        <v>249</v>
      </c>
      <c r="I8" s="177"/>
    </row>
    <row r="9" spans="1:9" ht="14.25" customHeight="1">
      <c r="A9" s="175">
        <v>1</v>
      </c>
      <c r="B9" s="179" t="s">
        <v>318</v>
      </c>
      <c r="C9" s="180" t="s">
        <v>319</v>
      </c>
      <c r="D9" s="349" t="s">
        <v>320</v>
      </c>
      <c r="E9" s="349"/>
      <c r="F9" s="181">
        <v>0</v>
      </c>
      <c r="G9" s="181"/>
      <c r="H9" s="182">
        <v>0</v>
      </c>
      <c r="I9" s="177"/>
    </row>
    <row r="10" spans="1:9" ht="14.25" customHeight="1">
      <c r="A10" s="175">
        <v>2</v>
      </c>
      <c r="B10" s="179" t="s">
        <v>318</v>
      </c>
      <c r="C10" s="180" t="s">
        <v>321</v>
      </c>
      <c r="D10" s="349" t="s">
        <v>322</v>
      </c>
      <c r="E10" s="349"/>
      <c r="F10" s="181">
        <v>0</v>
      </c>
      <c r="G10" s="181"/>
      <c r="H10" s="182">
        <f>F10*G10</f>
        <v>0</v>
      </c>
      <c r="I10" s="177"/>
    </row>
    <row r="11" spans="1:9" ht="14.25" customHeight="1">
      <c r="A11" s="175">
        <v>5</v>
      </c>
      <c r="B11" s="262" t="s">
        <v>323</v>
      </c>
      <c r="C11" s="184" t="s">
        <v>319</v>
      </c>
      <c r="D11" s="340" t="s">
        <v>324</v>
      </c>
      <c r="E11" s="340"/>
      <c r="F11" s="185">
        <v>0</v>
      </c>
      <c r="G11" s="186"/>
      <c r="H11" s="187">
        <v>2340.31</v>
      </c>
      <c r="I11" s="177"/>
    </row>
    <row r="12" spans="1:9" ht="14.25" customHeight="1">
      <c r="A12" s="175">
        <v>4</v>
      </c>
      <c r="B12" s="262" t="s">
        <v>323</v>
      </c>
      <c r="C12" s="184" t="s">
        <v>321</v>
      </c>
      <c r="D12" s="340" t="s">
        <v>325</v>
      </c>
      <c r="E12" s="340"/>
      <c r="F12" s="186">
        <v>41.5</v>
      </c>
      <c r="G12" s="186">
        <v>135.22999999999999</v>
      </c>
      <c r="H12" s="182">
        <f>F12*G12</f>
        <v>5612.0449999999992</v>
      </c>
      <c r="I12" s="177"/>
    </row>
    <row r="13" spans="1:9" ht="14.25" customHeight="1">
      <c r="A13" s="175">
        <v>6</v>
      </c>
      <c r="B13" s="262" t="s">
        <v>377</v>
      </c>
      <c r="C13" s="184" t="s">
        <v>319</v>
      </c>
      <c r="D13" s="340" t="s">
        <v>326</v>
      </c>
      <c r="E13" s="340"/>
      <c r="F13" s="186">
        <v>0</v>
      </c>
      <c r="G13" s="186"/>
      <c r="H13" s="189">
        <v>411977.63</v>
      </c>
      <c r="I13" s="177"/>
    </row>
    <row r="14" spans="1:9" ht="14.25" customHeight="1">
      <c r="A14" s="175">
        <v>7</v>
      </c>
      <c r="B14" s="262" t="s">
        <v>377</v>
      </c>
      <c r="C14" s="184" t="s">
        <v>321</v>
      </c>
      <c r="D14" s="340" t="s">
        <v>327</v>
      </c>
      <c r="E14" s="340"/>
      <c r="F14" s="186">
        <v>69.75</v>
      </c>
      <c r="G14" s="186">
        <v>135.22999999999999</v>
      </c>
      <c r="H14" s="189">
        <f>F14*G14</f>
        <v>9432.2924999999996</v>
      </c>
      <c r="I14" s="177"/>
    </row>
    <row r="15" spans="1:9" ht="14.25" customHeight="1">
      <c r="A15" s="175">
        <v>8</v>
      </c>
      <c r="B15" s="262" t="s">
        <v>328</v>
      </c>
      <c r="C15" s="184" t="s">
        <v>319</v>
      </c>
      <c r="D15" s="340" t="s">
        <v>329</v>
      </c>
      <c r="E15" s="340"/>
      <c r="F15" s="190">
        <v>0</v>
      </c>
      <c r="G15" s="190"/>
      <c r="H15" s="189">
        <v>0</v>
      </c>
      <c r="I15" s="177"/>
    </row>
    <row r="16" spans="1:9" ht="14.25" customHeight="1">
      <c r="A16" s="175">
        <v>9</v>
      </c>
      <c r="B16" s="183" t="s">
        <v>330</v>
      </c>
      <c r="C16" s="184" t="s">
        <v>319</v>
      </c>
      <c r="D16" s="340" t="s">
        <v>331</v>
      </c>
      <c r="E16" s="340"/>
      <c r="F16" s="190">
        <v>0</v>
      </c>
      <c r="G16" s="190"/>
      <c r="H16" s="189">
        <v>26356.68</v>
      </c>
      <c r="I16" s="177"/>
    </row>
    <row r="17" spans="1:9" s="166" customFormat="1" ht="14.25" customHeight="1">
      <c r="A17" s="366" t="s">
        <v>26</v>
      </c>
      <c r="B17" s="367"/>
      <c r="C17" s="367"/>
      <c r="D17" s="367"/>
      <c r="E17" s="367"/>
      <c r="F17" s="367"/>
      <c r="G17" s="368"/>
      <c r="H17" s="272">
        <f>SUM(H9:H16)</f>
        <v>455718.95749999996</v>
      </c>
      <c r="I17" s="192"/>
    </row>
    <row r="18" spans="1:9" ht="14.25" customHeight="1">
      <c r="A18" s="259"/>
      <c r="B18" s="95" t="s">
        <v>10</v>
      </c>
      <c r="C18" s="160"/>
      <c r="D18" s="160"/>
      <c r="E18" s="160"/>
      <c r="F18" s="160"/>
      <c r="G18" s="169"/>
      <c r="H18" s="280">
        <f>Aktivet!G9</f>
        <v>3742142</v>
      </c>
      <c r="I18" s="177"/>
    </row>
    <row r="19" spans="1:9" ht="14.25" customHeight="1">
      <c r="A19" s="336" t="s">
        <v>2</v>
      </c>
      <c r="B19" s="369" t="s">
        <v>338</v>
      </c>
      <c r="C19" s="370"/>
      <c r="D19" s="370"/>
      <c r="E19" s="371"/>
      <c r="F19" s="176" t="s">
        <v>314</v>
      </c>
      <c r="G19" s="176" t="s">
        <v>315</v>
      </c>
      <c r="H19" s="176" t="s">
        <v>314</v>
      </c>
      <c r="I19" s="177"/>
    </row>
    <row r="20" spans="1:9" ht="14.25" customHeight="1">
      <c r="A20" s="336"/>
      <c r="B20" s="372"/>
      <c r="C20" s="373"/>
      <c r="D20" s="373"/>
      <c r="E20" s="374"/>
      <c r="F20" s="178" t="s">
        <v>316</v>
      </c>
      <c r="G20" s="178" t="s">
        <v>317</v>
      </c>
      <c r="H20" s="178" t="s">
        <v>249</v>
      </c>
      <c r="I20" s="177"/>
    </row>
    <row r="21" spans="1:9" ht="14.25" customHeight="1">
      <c r="A21" s="193">
        <v>1</v>
      </c>
      <c r="B21" s="262" t="s">
        <v>332</v>
      </c>
      <c r="C21" s="264"/>
      <c r="D21" s="264"/>
      <c r="E21" s="263"/>
      <c r="F21" s="184"/>
      <c r="G21" s="184"/>
      <c r="H21" s="194">
        <f>Aktivet!G9</f>
        <v>3742142</v>
      </c>
      <c r="I21" s="177"/>
    </row>
    <row r="22" spans="1:9" ht="14.25" customHeight="1">
      <c r="A22" s="188">
        <v>2</v>
      </c>
      <c r="B22" s="262" t="s">
        <v>333</v>
      </c>
      <c r="C22" s="264"/>
      <c r="D22" s="264"/>
      <c r="E22" s="263"/>
      <c r="F22" s="188"/>
      <c r="G22" s="188"/>
      <c r="H22" s="194">
        <v>0</v>
      </c>
      <c r="I22" s="177"/>
    </row>
    <row r="23" spans="1:9" ht="14.25" customHeight="1">
      <c r="A23" s="188">
        <v>3</v>
      </c>
      <c r="B23" s="262" t="s">
        <v>334</v>
      </c>
      <c r="C23" s="264"/>
      <c r="D23" s="264"/>
      <c r="E23" s="263"/>
      <c r="F23" s="188"/>
      <c r="G23" s="188"/>
      <c r="H23" s="194">
        <v>0</v>
      </c>
      <c r="I23" s="177"/>
    </row>
    <row r="24" spans="1:9" ht="14.25" customHeight="1">
      <c r="A24" s="352" t="s">
        <v>26</v>
      </c>
      <c r="B24" s="353"/>
      <c r="C24" s="353"/>
      <c r="D24" s="353"/>
      <c r="E24" s="353"/>
      <c r="F24" s="353"/>
      <c r="G24" s="354"/>
      <c r="H24" s="272">
        <f>H21</f>
        <v>3742142</v>
      </c>
      <c r="I24" s="177"/>
    </row>
    <row r="25" spans="1:9" ht="14.25" customHeight="1">
      <c r="A25" s="268" t="s">
        <v>96</v>
      </c>
      <c r="B25" s="261" t="s">
        <v>37</v>
      </c>
      <c r="C25" s="169"/>
      <c r="D25" s="169"/>
      <c r="E25" s="169"/>
      <c r="F25" s="169"/>
      <c r="G25" s="243"/>
      <c r="H25" s="169"/>
      <c r="I25" s="177"/>
    </row>
    <row r="26" spans="1:9" ht="14.25" customHeight="1">
      <c r="A26" s="269">
        <v>1</v>
      </c>
      <c r="B26" s="195" t="s">
        <v>39</v>
      </c>
      <c r="C26" s="195"/>
      <c r="D26" s="169"/>
      <c r="E26" s="169"/>
      <c r="F26" s="169"/>
      <c r="G26" s="243"/>
      <c r="H26" s="169"/>
      <c r="I26" s="177"/>
    </row>
    <row r="27" spans="1:9" ht="14.25" customHeight="1">
      <c r="A27" s="269">
        <v>2</v>
      </c>
      <c r="B27" s="195" t="s">
        <v>40</v>
      </c>
      <c r="C27" s="195"/>
      <c r="D27" s="169"/>
      <c r="E27" s="169"/>
      <c r="F27" s="169"/>
      <c r="G27" s="243"/>
      <c r="H27" s="169"/>
      <c r="I27" s="177"/>
    </row>
    <row r="28" spans="1:9" ht="14.25" customHeight="1">
      <c r="A28" s="269">
        <v>3</v>
      </c>
      <c r="B28" s="195" t="s">
        <v>38</v>
      </c>
      <c r="C28" s="195"/>
      <c r="D28" s="169"/>
      <c r="E28" s="169"/>
      <c r="F28" s="169"/>
      <c r="G28" s="243"/>
      <c r="H28" s="169"/>
      <c r="I28" s="177"/>
    </row>
    <row r="29" spans="1:9" ht="14.25" customHeight="1">
      <c r="A29" s="266" t="s">
        <v>96</v>
      </c>
      <c r="B29" s="231" t="s">
        <v>41</v>
      </c>
      <c r="C29" s="169"/>
      <c r="D29" s="169"/>
      <c r="E29" s="169"/>
      <c r="F29" s="169"/>
      <c r="G29" s="282">
        <f>Aktivet!G14</f>
        <v>2307358</v>
      </c>
      <c r="H29" s="169"/>
      <c r="I29" s="177"/>
    </row>
    <row r="30" spans="1:9" ht="14.25" customHeight="1">
      <c r="A30" s="269">
        <v>1</v>
      </c>
      <c r="B30" s="195" t="s">
        <v>42</v>
      </c>
      <c r="C30" s="195"/>
      <c r="D30" s="169"/>
      <c r="E30" s="169"/>
      <c r="F30" s="169"/>
      <c r="G30" s="282">
        <f>Aktivet!G14</f>
        <v>2307358</v>
      </c>
      <c r="H30" s="169"/>
      <c r="I30" s="177"/>
    </row>
    <row r="31" spans="1:9" ht="14.25" customHeight="1">
      <c r="A31" s="269" t="s">
        <v>257</v>
      </c>
      <c r="B31" s="227" t="s">
        <v>252</v>
      </c>
      <c r="C31" s="169"/>
      <c r="D31" s="169"/>
      <c r="E31" s="169"/>
      <c r="F31" s="169"/>
      <c r="G31" s="200">
        <f>Aktivet!G16</f>
        <v>2121576</v>
      </c>
      <c r="H31" s="169"/>
      <c r="I31" s="177"/>
    </row>
    <row r="32" spans="1:9" ht="14.25" customHeight="1">
      <c r="A32" s="228" t="s">
        <v>2</v>
      </c>
      <c r="B32" s="334" t="s">
        <v>335</v>
      </c>
      <c r="C32" s="335"/>
      <c r="D32" s="228" t="s">
        <v>336</v>
      </c>
      <c r="E32" s="170"/>
      <c r="F32" s="170"/>
      <c r="G32" s="253"/>
      <c r="H32" s="170"/>
      <c r="I32" s="177"/>
    </row>
    <row r="33" spans="1:9" ht="14.25" customHeight="1">
      <c r="A33" s="283">
        <v>1</v>
      </c>
      <c r="B33" s="286" t="s">
        <v>410</v>
      </c>
      <c r="C33" s="284"/>
      <c r="D33" s="229">
        <v>715</v>
      </c>
      <c r="E33" s="170"/>
      <c r="F33" s="170"/>
      <c r="G33" s="253"/>
      <c r="H33" s="170"/>
      <c r="I33" s="177"/>
    </row>
    <row r="34" spans="1:9" ht="14.25" customHeight="1">
      <c r="A34" s="283">
        <v>2</v>
      </c>
      <c r="B34" s="286" t="s">
        <v>378</v>
      </c>
      <c r="C34" s="284"/>
      <c r="D34" s="229">
        <v>26960</v>
      </c>
      <c r="E34" s="170"/>
      <c r="F34" s="170"/>
      <c r="G34" s="253"/>
      <c r="H34" s="170"/>
      <c r="I34" s="177"/>
    </row>
    <row r="35" spans="1:9" ht="14.25" customHeight="1">
      <c r="A35" s="283">
        <v>3</v>
      </c>
      <c r="B35" s="286" t="s">
        <v>379</v>
      </c>
      <c r="C35" s="284"/>
      <c r="D35" s="229">
        <v>141570</v>
      </c>
      <c r="E35" s="170"/>
      <c r="F35" s="170"/>
      <c r="G35" s="253"/>
      <c r="H35" s="170"/>
      <c r="I35" s="177"/>
    </row>
    <row r="36" spans="1:9" ht="14.25" customHeight="1">
      <c r="A36" s="283">
        <v>4</v>
      </c>
      <c r="B36" s="286" t="s">
        <v>380</v>
      </c>
      <c r="C36" s="284"/>
      <c r="D36" s="229">
        <v>180235</v>
      </c>
      <c r="E36" s="170"/>
      <c r="F36" s="170"/>
      <c r="G36" s="253"/>
      <c r="H36" s="170"/>
      <c r="I36" s="177"/>
    </row>
    <row r="37" spans="1:9" ht="14.25" customHeight="1">
      <c r="A37" s="283">
        <v>5</v>
      </c>
      <c r="B37" s="286" t="s">
        <v>381</v>
      </c>
      <c r="C37" s="285"/>
      <c r="D37" s="229">
        <v>44720</v>
      </c>
      <c r="E37" s="170"/>
      <c r="F37" s="170"/>
      <c r="G37" s="253"/>
      <c r="H37" s="170"/>
      <c r="I37" s="177"/>
    </row>
    <row r="38" spans="1:9" ht="14.25" customHeight="1">
      <c r="A38" s="283">
        <v>6</v>
      </c>
      <c r="B38" s="286" t="s">
        <v>382</v>
      </c>
      <c r="C38" s="284"/>
      <c r="D38" s="161">
        <v>248670</v>
      </c>
      <c r="E38" s="170"/>
      <c r="F38" s="170"/>
      <c r="G38" s="253"/>
      <c r="H38" s="170"/>
      <c r="I38" s="177"/>
    </row>
    <row r="39" spans="1:9" ht="14.25" customHeight="1">
      <c r="A39" s="283">
        <v>7</v>
      </c>
      <c r="B39" s="287" t="s">
        <v>337</v>
      </c>
      <c r="C39" s="285"/>
      <c r="D39" s="229">
        <v>470000</v>
      </c>
      <c r="E39" s="170"/>
      <c r="F39" s="170"/>
      <c r="G39" s="253"/>
      <c r="H39" s="170"/>
      <c r="I39" s="177"/>
    </row>
    <row r="40" spans="1:9" ht="14.25" customHeight="1">
      <c r="A40" s="283">
        <v>8</v>
      </c>
      <c r="B40" s="286" t="s">
        <v>406</v>
      </c>
      <c r="C40" s="285"/>
      <c r="D40" s="229">
        <v>545180</v>
      </c>
      <c r="E40" s="170"/>
      <c r="F40" s="170"/>
      <c r="G40" s="253"/>
      <c r="H40" s="170"/>
      <c r="I40" s="177"/>
    </row>
    <row r="41" spans="1:9" ht="14.25" customHeight="1">
      <c r="A41" s="283">
        <v>9</v>
      </c>
      <c r="B41" s="286" t="s">
        <v>407</v>
      </c>
      <c r="C41" s="284"/>
      <c r="D41" s="229">
        <v>350275</v>
      </c>
      <c r="E41" s="170"/>
      <c r="F41" s="170"/>
      <c r="G41" s="253"/>
      <c r="H41" s="170"/>
      <c r="I41" s="177"/>
    </row>
    <row r="42" spans="1:9" ht="14.25" customHeight="1">
      <c r="A42" s="283">
        <v>10</v>
      </c>
      <c r="B42" s="286" t="s">
        <v>408</v>
      </c>
      <c r="C42" s="284"/>
      <c r="D42" s="228">
        <v>33251</v>
      </c>
      <c r="E42" s="170"/>
      <c r="F42" s="170"/>
      <c r="G42" s="253"/>
      <c r="H42" s="170"/>
      <c r="I42" s="177"/>
    </row>
    <row r="43" spans="1:9" ht="14.25" customHeight="1">
      <c r="A43" s="283">
        <v>11</v>
      </c>
      <c r="B43" s="286" t="s">
        <v>409</v>
      </c>
      <c r="C43" s="284"/>
      <c r="D43" s="229">
        <v>80000</v>
      </c>
      <c r="E43" s="170"/>
      <c r="F43" s="170"/>
      <c r="G43" s="253"/>
      <c r="H43" s="170"/>
      <c r="I43" s="177"/>
    </row>
    <row r="44" spans="1:9" ht="14.25" customHeight="1">
      <c r="A44" s="359" t="s">
        <v>26</v>
      </c>
      <c r="B44" s="360"/>
      <c r="C44" s="361"/>
      <c r="D44" s="230">
        <f>SUM(D33:D43)</f>
        <v>2121576</v>
      </c>
      <c r="E44" s="170"/>
      <c r="F44" s="170"/>
      <c r="G44" s="253"/>
      <c r="H44" s="170"/>
      <c r="I44" s="177"/>
    </row>
    <row r="45" spans="1:9" ht="14.25" customHeight="1">
      <c r="A45" s="269" t="s">
        <v>258</v>
      </c>
      <c r="B45" s="227" t="s">
        <v>253</v>
      </c>
      <c r="C45" s="169"/>
      <c r="D45" s="169"/>
      <c r="E45" s="169"/>
      <c r="F45" s="169"/>
      <c r="G45" s="243"/>
      <c r="H45" s="169"/>
      <c r="I45" s="177"/>
    </row>
    <row r="46" spans="1:9" ht="14.25" customHeight="1">
      <c r="A46" s="269" t="s">
        <v>259</v>
      </c>
      <c r="B46" s="227" t="s">
        <v>254</v>
      </c>
      <c r="C46" s="169"/>
      <c r="D46" s="5"/>
      <c r="E46" s="5"/>
      <c r="F46" s="5"/>
      <c r="G46" s="288">
        <f>Aktivet!G18</f>
        <v>185782</v>
      </c>
      <c r="H46" s="169"/>
      <c r="I46" s="177"/>
    </row>
    <row r="47" spans="1:9" ht="14.25" customHeight="1">
      <c r="A47" s="269"/>
      <c r="B47" s="5" t="s">
        <v>386</v>
      </c>
      <c r="C47" s="5"/>
      <c r="D47" s="5"/>
      <c r="E47" s="5"/>
      <c r="F47" s="5" t="s">
        <v>319</v>
      </c>
      <c r="G47" s="200">
        <v>185999</v>
      </c>
      <c r="H47" s="169"/>
      <c r="I47" s="177"/>
    </row>
    <row r="48" spans="1:9" ht="14.25" customHeight="1">
      <c r="A48" s="269"/>
      <c r="B48" s="5" t="s">
        <v>387</v>
      </c>
      <c r="C48" s="5"/>
      <c r="D48" s="5"/>
      <c r="E48" s="5"/>
      <c r="F48" s="5" t="s">
        <v>319</v>
      </c>
      <c r="G48" s="200">
        <v>-31955</v>
      </c>
      <c r="H48" s="169"/>
      <c r="I48" s="177"/>
    </row>
    <row r="49" spans="1:9" ht="14.25" customHeight="1">
      <c r="A49" s="269"/>
      <c r="B49" s="5" t="s">
        <v>388</v>
      </c>
      <c r="C49" s="5"/>
      <c r="D49" s="5"/>
      <c r="E49" s="5"/>
      <c r="F49" s="5" t="s">
        <v>319</v>
      </c>
      <c r="G49" s="200">
        <f>G50+G47+G48</f>
        <v>185782</v>
      </c>
      <c r="H49" s="169"/>
      <c r="I49" s="177"/>
    </row>
    <row r="50" spans="1:9" ht="14.25" customHeight="1">
      <c r="A50" s="269"/>
      <c r="B50" s="14" t="s">
        <v>393</v>
      </c>
      <c r="C50" s="14"/>
      <c r="D50" s="5"/>
      <c r="E50" s="5"/>
      <c r="F50" s="5" t="s">
        <v>319</v>
      </c>
      <c r="G50" s="200">
        <v>31738</v>
      </c>
      <c r="H50" s="169"/>
      <c r="I50" s="177"/>
    </row>
    <row r="51" spans="1:9" ht="14.25" customHeight="1">
      <c r="A51" s="269" t="s">
        <v>260</v>
      </c>
      <c r="B51" s="227" t="s">
        <v>255</v>
      </c>
      <c r="C51" s="169"/>
      <c r="D51" s="5"/>
      <c r="E51" s="5"/>
      <c r="F51" s="198"/>
      <c r="G51" s="243">
        <f>Aktivet!G19</f>
        <v>0</v>
      </c>
      <c r="H51" s="169"/>
      <c r="I51" s="177"/>
    </row>
    <row r="52" spans="1:9" ht="14.25" customHeight="1">
      <c r="A52" s="269"/>
      <c r="B52" s="5" t="s">
        <v>389</v>
      </c>
      <c r="C52" s="5"/>
      <c r="D52" s="5"/>
      <c r="E52" s="5"/>
      <c r="F52" s="5" t="s">
        <v>319</v>
      </c>
      <c r="G52" s="200"/>
      <c r="H52" s="169"/>
      <c r="I52" s="177"/>
    </row>
    <row r="53" spans="1:9" ht="14.25" customHeight="1">
      <c r="A53" s="269"/>
      <c r="B53" s="5" t="s">
        <v>390</v>
      </c>
      <c r="C53" s="5"/>
      <c r="D53" s="5"/>
      <c r="E53" s="5"/>
      <c r="F53" s="5" t="s">
        <v>319</v>
      </c>
      <c r="G53" s="200"/>
      <c r="H53" s="169"/>
      <c r="I53" s="177"/>
    </row>
    <row r="54" spans="1:9" ht="14.25" customHeight="1">
      <c r="A54" s="269"/>
      <c r="B54" s="5" t="s">
        <v>391</v>
      </c>
      <c r="C54" s="5"/>
      <c r="D54" s="5"/>
      <c r="E54" s="5"/>
      <c r="F54" s="5" t="s">
        <v>319</v>
      </c>
      <c r="G54" s="200"/>
      <c r="H54" s="169"/>
      <c r="I54" s="177"/>
    </row>
    <row r="55" spans="1:9" ht="14.25" customHeight="1">
      <c r="A55" s="269"/>
      <c r="B55" s="5" t="s">
        <v>392</v>
      </c>
      <c r="C55" s="5"/>
      <c r="D55" s="5"/>
      <c r="E55" s="5"/>
      <c r="F55" s="5" t="s">
        <v>319</v>
      </c>
      <c r="G55" s="200"/>
      <c r="H55" s="169"/>
      <c r="I55" s="177"/>
    </row>
    <row r="56" spans="1:9" ht="14.25" customHeight="1">
      <c r="A56" s="269" t="s">
        <v>261</v>
      </c>
      <c r="B56" s="227" t="s">
        <v>256</v>
      </c>
      <c r="C56" s="227"/>
      <c r="D56" s="5"/>
      <c r="E56" s="5"/>
      <c r="F56" s="198"/>
      <c r="G56" s="243"/>
      <c r="H56" s="169"/>
      <c r="I56" s="177"/>
    </row>
    <row r="57" spans="1:9" ht="14.25" customHeight="1">
      <c r="A57" s="269">
        <v>2</v>
      </c>
      <c r="B57" s="195" t="s">
        <v>43</v>
      </c>
      <c r="C57" s="195"/>
      <c r="D57" s="5"/>
      <c r="E57" s="5"/>
      <c r="F57" s="198"/>
      <c r="G57" s="243"/>
      <c r="H57" s="169"/>
      <c r="I57" s="177"/>
    </row>
    <row r="58" spans="1:9" ht="14.25" customHeight="1">
      <c r="A58" s="269">
        <v>3</v>
      </c>
      <c r="B58" s="195" t="s">
        <v>44</v>
      </c>
      <c r="C58" s="195"/>
      <c r="D58" s="5"/>
      <c r="E58" s="5"/>
      <c r="F58" s="198"/>
      <c r="G58" s="243"/>
      <c r="H58" s="169"/>
      <c r="I58" s="177"/>
    </row>
    <row r="59" spans="1:9" ht="14.25" customHeight="1">
      <c r="A59" s="269">
        <v>4</v>
      </c>
      <c r="B59" s="195" t="s">
        <v>45</v>
      </c>
      <c r="C59" s="195"/>
      <c r="D59" s="5"/>
      <c r="E59" s="5"/>
      <c r="F59" s="198"/>
      <c r="G59" s="243"/>
      <c r="H59" s="169"/>
      <c r="I59" s="177"/>
    </row>
    <row r="60" spans="1:9" ht="14.25" customHeight="1">
      <c r="A60" s="266" t="s">
        <v>96</v>
      </c>
      <c r="B60" s="226" t="s">
        <v>47</v>
      </c>
      <c r="C60" s="169"/>
      <c r="D60" s="5"/>
      <c r="E60" s="5"/>
      <c r="F60" s="198"/>
      <c r="G60" s="288">
        <f>Aktivet!G25</f>
        <v>121919</v>
      </c>
      <c r="H60" s="169"/>
      <c r="I60" s="177"/>
    </row>
    <row r="61" spans="1:9" ht="14.25" customHeight="1">
      <c r="A61" s="269">
        <v>1</v>
      </c>
      <c r="B61" s="195" t="s">
        <v>48</v>
      </c>
      <c r="C61" s="195"/>
      <c r="D61" s="5"/>
      <c r="E61" s="5"/>
      <c r="F61" s="198"/>
      <c r="G61" s="243"/>
      <c r="H61" s="169"/>
      <c r="I61" s="177"/>
    </row>
    <row r="62" spans="1:9" ht="14.25" customHeight="1">
      <c r="A62" s="269">
        <v>2</v>
      </c>
      <c r="B62" s="195" t="s">
        <v>49</v>
      </c>
      <c r="C62" s="195"/>
      <c r="D62" s="5"/>
      <c r="E62" s="5"/>
      <c r="F62" s="199"/>
      <c r="G62" s="243"/>
      <c r="H62" s="169"/>
      <c r="I62" s="177"/>
    </row>
    <row r="63" spans="1:9" ht="14.25" customHeight="1">
      <c r="A63" s="269">
        <v>3</v>
      </c>
      <c r="B63" s="195" t="s">
        <v>50</v>
      </c>
      <c r="C63" s="195"/>
      <c r="D63" s="5"/>
      <c r="E63" s="5"/>
      <c r="F63" s="198"/>
      <c r="G63" s="243"/>
      <c r="H63" s="169"/>
      <c r="I63" s="177"/>
    </row>
    <row r="64" spans="1:9" ht="14.25" customHeight="1">
      <c r="A64" s="269">
        <v>4</v>
      </c>
      <c r="B64" s="169" t="s">
        <v>394</v>
      </c>
      <c r="C64" s="169"/>
      <c r="D64" s="169"/>
      <c r="E64" s="169"/>
      <c r="F64" s="167"/>
      <c r="G64" s="243"/>
      <c r="H64" s="169"/>
      <c r="I64" s="177"/>
    </row>
    <row r="65" spans="1:9" ht="14.25" customHeight="1">
      <c r="A65" s="269">
        <v>5</v>
      </c>
      <c r="B65" s="195" t="s">
        <v>52</v>
      </c>
      <c r="C65" s="195"/>
      <c r="D65" s="169"/>
      <c r="E65" s="169"/>
      <c r="F65" s="169"/>
      <c r="G65" s="243"/>
      <c r="H65" s="169"/>
      <c r="I65" s="177"/>
    </row>
    <row r="66" spans="1:9" ht="14.25" customHeight="1">
      <c r="A66" s="269">
        <v>6</v>
      </c>
      <c r="B66" s="195" t="s">
        <v>53</v>
      </c>
      <c r="C66" s="195"/>
      <c r="D66" s="170"/>
      <c r="E66" s="169"/>
      <c r="F66" s="169"/>
      <c r="G66" s="243"/>
      <c r="H66" s="169"/>
      <c r="I66" s="177"/>
    </row>
    <row r="67" spans="1:9" s="16" customFormat="1" ht="14.25" customHeight="1">
      <c r="A67" s="269">
        <v>7</v>
      </c>
      <c r="B67" s="195" t="s">
        <v>54</v>
      </c>
      <c r="C67" s="195"/>
      <c r="D67" s="169"/>
      <c r="E67" s="169"/>
      <c r="F67" s="167"/>
      <c r="G67" s="243"/>
      <c r="H67" s="169"/>
      <c r="I67" s="177"/>
    </row>
    <row r="68" spans="1:9" s="16" customFormat="1" ht="14.25" customHeight="1">
      <c r="A68" s="269">
        <v>8</v>
      </c>
      <c r="B68" s="195" t="s">
        <v>262</v>
      </c>
      <c r="C68" s="195"/>
      <c r="D68" s="169"/>
      <c r="E68" s="169"/>
      <c r="F68" s="167"/>
      <c r="G68" s="246">
        <f>Aktivet!G33</f>
        <v>121919</v>
      </c>
      <c r="H68" s="169"/>
      <c r="I68" s="177"/>
    </row>
    <row r="69" spans="1:9" s="16" customFormat="1" ht="14.25" customHeight="1">
      <c r="A69" s="269"/>
      <c r="B69" s="195"/>
      <c r="C69" s="195"/>
      <c r="D69" s="169"/>
      <c r="E69" s="169"/>
      <c r="F69" s="167"/>
      <c r="G69" s="246"/>
      <c r="H69" s="169"/>
      <c r="I69" s="177"/>
    </row>
    <row r="70" spans="1:9" s="16" customFormat="1" ht="14.25" customHeight="1">
      <c r="A70" s="266" t="s">
        <v>96</v>
      </c>
      <c r="B70" s="231" t="s">
        <v>304</v>
      </c>
      <c r="C70" s="14"/>
      <c r="D70" s="14"/>
      <c r="E70" s="14"/>
      <c r="F70" s="167"/>
      <c r="G70" s="288">
        <f>Aktivet!G34</f>
        <v>921014</v>
      </c>
      <c r="H70" s="14"/>
      <c r="I70" s="15"/>
    </row>
    <row r="71" spans="1:9" s="16" customFormat="1" ht="14.25" customHeight="1">
      <c r="A71" s="266"/>
      <c r="B71" s="231"/>
      <c r="C71" s="14"/>
      <c r="D71" s="14"/>
      <c r="E71" s="14"/>
      <c r="F71" s="167"/>
      <c r="G71" s="288"/>
      <c r="H71" s="14"/>
      <c r="I71" s="15"/>
    </row>
    <row r="72" spans="1:9" s="16" customFormat="1" ht="14.25" customHeight="1">
      <c r="A72" s="266" t="s">
        <v>96</v>
      </c>
      <c r="B72" s="226" t="s">
        <v>55</v>
      </c>
      <c r="C72" s="14"/>
      <c r="D72" s="14"/>
      <c r="E72" s="14"/>
      <c r="F72" s="167"/>
      <c r="G72" s="243"/>
      <c r="H72" s="14"/>
      <c r="I72" s="15"/>
    </row>
    <row r="73" spans="1:9" s="16" customFormat="1" ht="14.25" customHeight="1">
      <c r="A73" s="266"/>
      <c r="B73" s="226"/>
      <c r="C73" s="14"/>
      <c r="D73" s="14"/>
      <c r="E73" s="14"/>
      <c r="F73" s="167"/>
      <c r="G73" s="243"/>
      <c r="H73" s="14"/>
      <c r="I73" s="15"/>
    </row>
    <row r="74" spans="1:9" s="16" customFormat="1" ht="14.25" customHeight="1">
      <c r="A74" s="270"/>
      <c r="B74" s="232" t="s">
        <v>75</v>
      </c>
      <c r="C74" s="232"/>
      <c r="D74" s="116"/>
      <c r="E74" s="116"/>
      <c r="F74" s="167"/>
      <c r="G74" s="282">
        <f>Aktivet!G36</f>
        <v>7548152</v>
      </c>
      <c r="H74" s="14"/>
      <c r="I74" s="15"/>
    </row>
    <row r="75" spans="1:9" s="16" customFormat="1" ht="14.25" customHeight="1">
      <c r="A75" s="270"/>
      <c r="B75" s="232"/>
      <c r="C75" s="232"/>
      <c r="D75" s="116"/>
      <c r="E75" s="116"/>
      <c r="F75" s="167"/>
      <c r="G75" s="282"/>
      <c r="H75" s="14"/>
      <c r="I75" s="15"/>
    </row>
    <row r="76" spans="1:9" s="16" customFormat="1" ht="14.25" customHeight="1">
      <c r="A76" s="266" t="s">
        <v>96</v>
      </c>
      <c r="B76" s="226" t="s">
        <v>58</v>
      </c>
      <c r="C76" s="29"/>
      <c r="D76" s="116"/>
      <c r="E76" s="116"/>
      <c r="F76" s="116"/>
      <c r="G76" s="200"/>
      <c r="H76" s="14"/>
      <c r="I76" s="15"/>
    </row>
    <row r="77" spans="1:9" s="16" customFormat="1" ht="14.25" customHeight="1">
      <c r="A77" s="269">
        <v>1</v>
      </c>
      <c r="B77" s="195" t="s">
        <v>59</v>
      </c>
      <c r="C77" s="195"/>
      <c r="D77" s="14"/>
      <c r="E77" s="14"/>
      <c r="F77" s="167"/>
      <c r="G77" s="254"/>
      <c r="H77" s="14"/>
      <c r="I77" s="15"/>
    </row>
    <row r="78" spans="1:9" s="16" customFormat="1" ht="14.25" customHeight="1">
      <c r="A78" s="269">
        <v>2</v>
      </c>
      <c r="B78" s="195" t="s">
        <v>60</v>
      </c>
      <c r="C78" s="195"/>
      <c r="D78" s="14"/>
      <c r="E78" s="14"/>
      <c r="F78" s="167"/>
      <c r="G78" s="243"/>
      <c r="H78" s="14"/>
      <c r="I78" s="15"/>
    </row>
    <row r="79" spans="1:9" ht="14.25" customHeight="1">
      <c r="A79" s="269">
        <v>3</v>
      </c>
      <c r="B79" s="195" t="s">
        <v>61</v>
      </c>
      <c r="C79" s="195"/>
      <c r="D79" s="14"/>
      <c r="E79" s="14"/>
      <c r="F79" s="167"/>
      <c r="G79" s="243"/>
      <c r="H79" s="14"/>
      <c r="I79" s="15"/>
    </row>
    <row r="80" spans="1:9" ht="14.25" customHeight="1">
      <c r="A80" s="269">
        <v>4</v>
      </c>
      <c r="B80" s="195" t="s">
        <v>265</v>
      </c>
      <c r="C80" s="195"/>
      <c r="D80" s="14"/>
      <c r="E80" s="14"/>
      <c r="F80" s="167"/>
      <c r="G80" s="243"/>
      <c r="H80" s="14"/>
      <c r="I80" s="15"/>
    </row>
    <row r="81" spans="1:9" ht="14.25" customHeight="1">
      <c r="A81" s="269">
        <v>5</v>
      </c>
      <c r="B81" s="195" t="s">
        <v>62</v>
      </c>
      <c r="C81" s="195"/>
      <c r="D81" s="14"/>
      <c r="E81" s="14"/>
      <c r="F81" s="95"/>
      <c r="G81" s="200"/>
      <c r="H81" s="14"/>
      <c r="I81" s="177"/>
    </row>
    <row r="82" spans="1:9" ht="14.25" customHeight="1">
      <c r="A82" s="269">
        <v>6</v>
      </c>
      <c r="B82" s="195" t="s">
        <v>63</v>
      </c>
      <c r="C82" s="195"/>
      <c r="D82" s="169"/>
      <c r="E82" s="169"/>
      <c r="F82" s="167"/>
      <c r="G82" s="243"/>
      <c r="H82" s="14"/>
      <c r="I82" s="177"/>
    </row>
    <row r="83" spans="1:9" ht="14.25" customHeight="1">
      <c r="A83" s="269"/>
      <c r="B83" s="195"/>
      <c r="C83" s="195"/>
      <c r="D83" s="169"/>
      <c r="E83" s="169"/>
      <c r="F83" s="167"/>
      <c r="G83" s="243"/>
      <c r="H83" s="14"/>
      <c r="I83" s="177"/>
    </row>
    <row r="84" spans="1:9" ht="14.25" customHeight="1">
      <c r="A84" s="266" t="s">
        <v>96</v>
      </c>
      <c r="B84" s="232" t="s">
        <v>64</v>
      </c>
      <c r="C84" s="170"/>
      <c r="D84" s="170"/>
      <c r="E84" s="169"/>
      <c r="F84" s="167"/>
      <c r="G84" s="289">
        <f>Aktivet!G45</f>
        <v>8780278</v>
      </c>
      <c r="H84" s="14"/>
      <c r="I84" s="177"/>
    </row>
    <row r="85" spans="1:9" ht="14.25" customHeight="1">
      <c r="A85" s="266"/>
      <c r="B85" s="232"/>
      <c r="C85" s="170"/>
      <c r="D85" s="170"/>
      <c r="E85" s="169"/>
      <c r="F85" s="167"/>
      <c r="G85" s="289"/>
      <c r="H85" s="14"/>
      <c r="I85" s="177"/>
    </row>
    <row r="86" spans="1:9" ht="14.25" customHeight="1">
      <c r="A86" s="269">
        <v>1</v>
      </c>
      <c r="B86" s="195" t="s">
        <v>263</v>
      </c>
      <c r="C86" s="195"/>
      <c r="D86" s="170"/>
      <c r="E86" s="169"/>
      <c r="F86" s="167"/>
      <c r="G86" s="246">
        <f>Aktivet!G46</f>
        <v>75000</v>
      </c>
      <c r="H86" s="14"/>
      <c r="I86" s="177"/>
    </row>
    <row r="87" spans="1:9" ht="14.25" customHeight="1">
      <c r="A87" s="269">
        <v>2</v>
      </c>
      <c r="B87" s="195" t="s">
        <v>264</v>
      </c>
      <c r="C87" s="195"/>
      <c r="D87" s="202"/>
      <c r="E87" s="169"/>
      <c r="F87" s="167"/>
      <c r="G87" s="246">
        <f>Aktivet!G47</f>
        <v>817422</v>
      </c>
      <c r="H87" s="14"/>
      <c r="I87" s="177"/>
    </row>
    <row r="88" spans="1:9" ht="14.25" customHeight="1">
      <c r="A88" s="269">
        <v>3</v>
      </c>
      <c r="B88" s="195" t="s">
        <v>65</v>
      </c>
      <c r="C88" s="195"/>
      <c r="D88" s="160"/>
      <c r="E88" s="169"/>
      <c r="F88" s="167"/>
      <c r="G88" s="244"/>
      <c r="H88" s="14"/>
      <c r="I88" s="177"/>
    </row>
    <row r="89" spans="1:9" ht="14.25" customHeight="1">
      <c r="A89" s="269">
        <v>4</v>
      </c>
      <c r="B89" s="195" t="s">
        <v>66</v>
      </c>
      <c r="C89" s="195"/>
      <c r="D89" s="191"/>
      <c r="E89" s="169"/>
      <c r="F89" s="167"/>
      <c r="G89" s="244"/>
      <c r="H89" s="14"/>
      <c r="I89" s="177"/>
    </row>
    <row r="90" spans="1:9" ht="14.25" customHeight="1">
      <c r="A90" s="269">
        <v>5</v>
      </c>
      <c r="B90" s="195" t="s">
        <v>305</v>
      </c>
      <c r="C90" s="195"/>
      <c r="D90" s="201"/>
      <c r="E90" s="169"/>
      <c r="F90" s="167"/>
      <c r="G90" s="246">
        <f>Aktivet!G50</f>
        <v>7887856</v>
      </c>
      <c r="H90" s="14"/>
      <c r="I90" s="177"/>
    </row>
    <row r="91" spans="1:9" ht="14.25" customHeight="1">
      <c r="A91" s="269">
        <v>6</v>
      </c>
      <c r="B91" s="195" t="s">
        <v>67</v>
      </c>
      <c r="C91" s="195"/>
      <c r="D91" s="201"/>
      <c r="E91" s="169"/>
      <c r="F91" s="167"/>
      <c r="G91" s="243"/>
      <c r="H91" s="120"/>
      <c r="I91" s="177"/>
    </row>
    <row r="92" spans="1:9" ht="14.25" customHeight="1">
      <c r="A92" s="355" t="s">
        <v>2</v>
      </c>
      <c r="B92" s="355" t="s">
        <v>338</v>
      </c>
      <c r="C92" s="309" t="s">
        <v>411</v>
      </c>
      <c r="D92" s="333"/>
      <c r="E92" s="333"/>
      <c r="F92" s="309" t="s">
        <v>415</v>
      </c>
      <c r="G92" s="333"/>
      <c r="H92" s="333"/>
      <c r="I92" s="337"/>
    </row>
    <row r="93" spans="1:9" ht="14.25" customHeight="1">
      <c r="A93" s="356"/>
      <c r="B93" s="356"/>
      <c r="C93" s="239" t="s">
        <v>336</v>
      </c>
      <c r="D93" s="196" t="s">
        <v>339</v>
      </c>
      <c r="E93" s="196" t="s">
        <v>340</v>
      </c>
      <c r="F93" s="196" t="s">
        <v>341</v>
      </c>
      <c r="G93" s="196" t="s">
        <v>342</v>
      </c>
      <c r="H93" s="196" t="s">
        <v>343</v>
      </c>
      <c r="I93" s="196" t="s">
        <v>340</v>
      </c>
    </row>
    <row r="94" spans="1:9" ht="14.25" customHeight="1">
      <c r="A94" s="196">
        <v>1</v>
      </c>
      <c r="B94" s="240" t="s">
        <v>344</v>
      </c>
      <c r="C94" s="241">
        <v>75000</v>
      </c>
      <c r="D94" s="241">
        <v>0</v>
      </c>
      <c r="E94" s="241">
        <v>75000</v>
      </c>
      <c r="F94" s="241"/>
      <c r="G94" s="241"/>
      <c r="H94" s="241"/>
      <c r="I94" s="241">
        <f>E94-F94+G94-H94</f>
        <v>75000</v>
      </c>
    </row>
    <row r="95" spans="1:9" ht="14.25" customHeight="1">
      <c r="A95" s="196">
        <v>2</v>
      </c>
      <c r="B95" s="196" t="s">
        <v>345</v>
      </c>
      <c r="C95" s="241">
        <v>1056400</v>
      </c>
      <c r="D95" s="241">
        <v>238978</v>
      </c>
      <c r="E95" s="241">
        <v>817422</v>
      </c>
      <c r="F95" s="241"/>
      <c r="G95" s="241"/>
      <c r="H95" s="241"/>
      <c r="I95" s="241">
        <f t="shared" ref="I95:I105" si="0">E95-F95+G95-H95</f>
        <v>817422</v>
      </c>
    </row>
    <row r="96" spans="1:9" ht="14.25" customHeight="1">
      <c r="A96" s="196">
        <v>3</v>
      </c>
      <c r="B96" s="196" t="s">
        <v>346</v>
      </c>
      <c r="C96" s="241">
        <v>559600</v>
      </c>
      <c r="D96" s="241">
        <v>241615</v>
      </c>
      <c r="E96" s="241">
        <v>317985</v>
      </c>
      <c r="F96" s="241"/>
      <c r="G96" s="241"/>
      <c r="H96" s="241"/>
      <c r="I96" s="241">
        <f t="shared" si="0"/>
        <v>317985</v>
      </c>
    </row>
    <row r="97" spans="1:9" ht="14.25" customHeight="1">
      <c r="A97" s="196">
        <v>4</v>
      </c>
      <c r="B97" s="196" t="s">
        <v>347</v>
      </c>
      <c r="C97" s="241">
        <v>1504000</v>
      </c>
      <c r="D97" s="241">
        <v>937526</v>
      </c>
      <c r="E97" s="241">
        <v>566474</v>
      </c>
      <c r="F97" s="241"/>
      <c r="G97" s="241"/>
      <c r="H97" s="241"/>
      <c r="I97" s="241">
        <f t="shared" si="0"/>
        <v>566474</v>
      </c>
    </row>
    <row r="98" spans="1:9" ht="14.25" customHeight="1">
      <c r="A98" s="196">
        <v>5</v>
      </c>
      <c r="B98" s="196" t="s">
        <v>348</v>
      </c>
      <c r="C98" s="241">
        <v>391475</v>
      </c>
      <c r="D98" s="241">
        <v>221190</v>
      </c>
      <c r="E98" s="241">
        <v>170285</v>
      </c>
      <c r="F98" s="241"/>
      <c r="G98" s="241"/>
      <c r="H98" s="241"/>
      <c r="I98" s="241">
        <f t="shared" si="0"/>
        <v>170285</v>
      </c>
    </row>
    <row r="99" spans="1:9" ht="14.25" customHeight="1">
      <c r="A99" s="196">
        <v>6</v>
      </c>
      <c r="B99" s="196" t="s">
        <v>349</v>
      </c>
      <c r="C99" s="241">
        <v>1396937</v>
      </c>
      <c r="D99" s="241">
        <v>847463</v>
      </c>
      <c r="E99" s="241">
        <v>549474</v>
      </c>
      <c r="F99" s="241"/>
      <c r="G99" s="241"/>
      <c r="H99" s="241"/>
      <c r="I99" s="241">
        <f t="shared" si="0"/>
        <v>549474</v>
      </c>
    </row>
    <row r="100" spans="1:9" ht="14.25" customHeight="1">
      <c r="A100" s="196">
        <v>7</v>
      </c>
      <c r="B100" s="196" t="s">
        <v>350</v>
      </c>
      <c r="C100" s="241">
        <v>13037421</v>
      </c>
      <c r="D100" s="241">
        <v>7635489</v>
      </c>
      <c r="E100" s="241">
        <v>5401932</v>
      </c>
      <c r="F100" s="241"/>
      <c r="G100" s="241"/>
      <c r="H100" s="241"/>
      <c r="I100" s="241">
        <f t="shared" si="0"/>
        <v>5401932</v>
      </c>
    </row>
    <row r="101" spans="1:9" ht="14.25" customHeight="1">
      <c r="A101" s="196">
        <v>8</v>
      </c>
      <c r="B101" s="196" t="s">
        <v>351</v>
      </c>
      <c r="C101" s="241">
        <v>119623</v>
      </c>
      <c r="D101" s="241">
        <v>58377</v>
      </c>
      <c r="E101" s="241">
        <v>61246</v>
      </c>
      <c r="F101" s="241"/>
      <c r="G101" s="241"/>
      <c r="H101" s="241"/>
      <c r="I101" s="241">
        <f t="shared" si="0"/>
        <v>61246</v>
      </c>
    </row>
    <row r="102" spans="1:9" ht="14.25" customHeight="1">
      <c r="A102" s="196">
        <v>9</v>
      </c>
      <c r="B102" s="196" t="s">
        <v>383</v>
      </c>
      <c r="C102" s="241"/>
      <c r="D102" s="241"/>
      <c r="E102" s="241">
        <v>464520</v>
      </c>
      <c r="F102" s="241"/>
      <c r="G102" s="241"/>
      <c r="H102" s="241"/>
      <c r="I102" s="241">
        <f t="shared" si="0"/>
        <v>464520</v>
      </c>
    </row>
    <row r="103" spans="1:9" ht="14.25" customHeight="1">
      <c r="A103" s="196">
        <v>10</v>
      </c>
      <c r="B103" s="196" t="s">
        <v>384</v>
      </c>
      <c r="C103" s="241"/>
      <c r="D103" s="241"/>
      <c r="E103" s="241">
        <v>160440</v>
      </c>
      <c r="F103" s="241"/>
      <c r="G103" s="241"/>
      <c r="H103" s="241"/>
      <c r="I103" s="241">
        <f t="shared" si="0"/>
        <v>160440</v>
      </c>
    </row>
    <row r="104" spans="1:9" ht="14.25" customHeight="1">
      <c r="A104" s="196">
        <v>11</v>
      </c>
      <c r="B104" s="196" t="s">
        <v>412</v>
      </c>
      <c r="C104" s="241"/>
      <c r="D104" s="241"/>
      <c r="E104" s="241"/>
      <c r="F104" s="241"/>
      <c r="G104" s="241">
        <v>123000</v>
      </c>
      <c r="H104" s="241"/>
      <c r="I104" s="241">
        <f t="shared" si="0"/>
        <v>123000</v>
      </c>
    </row>
    <row r="105" spans="1:9" ht="14.25" customHeight="1">
      <c r="A105" s="196">
        <v>12</v>
      </c>
      <c r="B105" s="196" t="s">
        <v>413</v>
      </c>
      <c r="C105" s="241"/>
      <c r="D105" s="241"/>
      <c r="E105" s="241"/>
      <c r="F105" s="241"/>
      <c r="G105" s="241">
        <v>72500</v>
      </c>
      <c r="H105" s="241"/>
      <c r="I105" s="241">
        <f t="shared" si="0"/>
        <v>72500</v>
      </c>
    </row>
    <row r="106" spans="1:9" ht="14.25" customHeight="1">
      <c r="A106" s="346" t="s">
        <v>26</v>
      </c>
      <c r="B106" s="348"/>
      <c r="C106" s="242">
        <f>SUM(C94:C105)</f>
        <v>18140456</v>
      </c>
      <c r="D106" s="242">
        <f t="shared" ref="D106:I106" si="1">SUM(D94:D105)</f>
        <v>10180638</v>
      </c>
      <c r="E106" s="242">
        <f t="shared" si="1"/>
        <v>8584778</v>
      </c>
      <c r="F106" s="242">
        <f t="shared" si="1"/>
        <v>0</v>
      </c>
      <c r="G106" s="242">
        <f t="shared" si="1"/>
        <v>195500</v>
      </c>
      <c r="H106" s="242">
        <f t="shared" si="1"/>
        <v>0</v>
      </c>
      <c r="I106" s="242">
        <f t="shared" si="1"/>
        <v>8780278</v>
      </c>
    </row>
    <row r="107" spans="1:9" ht="14.25" customHeight="1">
      <c r="A107" s="266" t="s">
        <v>96</v>
      </c>
      <c r="B107" s="226" t="s">
        <v>69</v>
      </c>
      <c r="C107" s="169"/>
      <c r="D107" s="169"/>
      <c r="E107" s="169"/>
      <c r="F107" s="167"/>
      <c r="G107" s="243"/>
      <c r="H107" s="102"/>
      <c r="I107" s="177"/>
    </row>
    <row r="108" spans="1:9" ht="14.25" customHeight="1">
      <c r="A108" s="269">
        <v>1</v>
      </c>
      <c r="B108" s="233" t="s">
        <v>266</v>
      </c>
      <c r="C108" s="233"/>
      <c r="D108" s="169"/>
      <c r="E108" s="169"/>
      <c r="F108" s="167"/>
      <c r="G108" s="243"/>
      <c r="H108" s="14"/>
      <c r="I108" s="177"/>
    </row>
    <row r="109" spans="1:9" ht="14.25" customHeight="1">
      <c r="A109" s="269">
        <v>2</v>
      </c>
      <c r="B109" s="195" t="s">
        <v>70</v>
      </c>
      <c r="C109" s="195"/>
      <c r="D109" s="167"/>
      <c r="E109" s="169"/>
      <c r="F109" s="167"/>
      <c r="G109" s="243"/>
      <c r="H109" s="14"/>
      <c r="I109" s="177"/>
    </row>
    <row r="110" spans="1:9" ht="14.25" customHeight="1">
      <c r="A110" s="269">
        <v>3</v>
      </c>
      <c r="B110" s="195" t="s">
        <v>71</v>
      </c>
      <c r="C110" s="195"/>
      <c r="D110" s="167"/>
      <c r="E110" s="169"/>
      <c r="F110" s="167"/>
      <c r="G110" s="243"/>
      <c r="H110" s="14"/>
      <c r="I110" s="177"/>
    </row>
    <row r="111" spans="1:9" ht="14.25" customHeight="1">
      <c r="A111" s="266" t="s">
        <v>96</v>
      </c>
      <c r="B111" s="226" t="s">
        <v>56</v>
      </c>
      <c r="C111" s="169"/>
      <c r="D111" s="167"/>
      <c r="E111" s="169"/>
      <c r="F111" s="167"/>
      <c r="G111" s="243"/>
      <c r="H111" s="14"/>
      <c r="I111" s="177"/>
    </row>
    <row r="112" spans="1:9" ht="14.25" customHeight="1">
      <c r="A112" s="266"/>
      <c r="B112" s="226"/>
      <c r="C112" s="169"/>
      <c r="D112" s="167"/>
      <c r="E112" s="169"/>
      <c r="F112" s="167"/>
      <c r="G112" s="243"/>
      <c r="H112" s="14"/>
      <c r="I112" s="177"/>
    </row>
    <row r="113" spans="1:9" ht="14.25" customHeight="1">
      <c r="A113" s="266" t="s">
        <v>96</v>
      </c>
      <c r="B113" s="226" t="s">
        <v>57</v>
      </c>
      <c r="C113" s="169"/>
      <c r="D113" s="167"/>
      <c r="E113" s="169"/>
      <c r="F113" s="167"/>
      <c r="G113" s="288">
        <v>31030984</v>
      </c>
      <c r="H113" s="14"/>
      <c r="I113" s="177"/>
    </row>
    <row r="114" spans="1:9" ht="14.25" customHeight="1">
      <c r="A114" s="266"/>
      <c r="B114" s="226"/>
      <c r="C114" s="169"/>
      <c r="D114" s="167"/>
      <c r="E114" s="169"/>
      <c r="F114" s="167"/>
      <c r="G114" s="288"/>
      <c r="H114" s="14"/>
      <c r="I114" s="177"/>
    </row>
    <row r="115" spans="1:9" ht="14.25" customHeight="1">
      <c r="A115" s="266"/>
      <c r="B115" s="226" t="s">
        <v>74</v>
      </c>
      <c r="C115" s="169"/>
      <c r="D115" s="167"/>
      <c r="E115" s="169"/>
      <c r="F115" s="167"/>
      <c r="G115" s="288">
        <f>Aktivet!G59</f>
        <v>39805491</v>
      </c>
      <c r="H115" s="14"/>
      <c r="I115" s="177"/>
    </row>
    <row r="116" spans="1:9" ht="14.25" customHeight="1">
      <c r="A116" s="266"/>
      <c r="B116" s="226"/>
      <c r="C116" s="169"/>
      <c r="D116" s="167"/>
      <c r="E116" s="169"/>
      <c r="F116" s="167"/>
      <c r="G116" s="288"/>
      <c r="H116" s="14"/>
      <c r="I116" s="177"/>
    </row>
    <row r="117" spans="1:9" ht="14.25" customHeight="1">
      <c r="A117" s="266"/>
      <c r="B117" s="226" t="s">
        <v>88</v>
      </c>
      <c r="C117" s="169"/>
      <c r="D117" s="167"/>
      <c r="E117" s="169"/>
      <c r="F117" s="167"/>
      <c r="G117" s="288">
        <f>Aktivet!G60</f>
        <v>47353643</v>
      </c>
      <c r="H117" s="14"/>
      <c r="I117" s="177"/>
    </row>
    <row r="118" spans="1:9" ht="14.25" customHeight="1">
      <c r="A118" s="266"/>
      <c r="B118" s="226"/>
      <c r="C118" s="169"/>
      <c r="D118" s="167"/>
      <c r="E118" s="169"/>
      <c r="F118" s="167"/>
      <c r="G118" s="288"/>
      <c r="H118" s="14"/>
      <c r="I118" s="177"/>
    </row>
    <row r="119" spans="1:9" ht="14.25" customHeight="1">
      <c r="A119" s="266" t="s">
        <v>96</v>
      </c>
      <c r="B119" s="226" t="s">
        <v>77</v>
      </c>
      <c r="C119" s="203"/>
      <c r="D119" s="203"/>
      <c r="E119" s="14"/>
      <c r="F119" s="95"/>
      <c r="G119" s="291">
        <f>Pasivet!G6</f>
        <v>2937639</v>
      </c>
      <c r="H119" s="14"/>
      <c r="I119" s="177"/>
    </row>
    <row r="120" spans="1:9" ht="14.25" customHeight="1">
      <c r="A120" s="269">
        <v>1</v>
      </c>
      <c r="B120" s="195" t="s">
        <v>78</v>
      </c>
      <c r="C120" s="195"/>
      <c r="D120" s="14"/>
      <c r="E120" s="169"/>
      <c r="F120" s="14"/>
      <c r="G120" s="200"/>
      <c r="H120" s="14"/>
      <c r="I120" s="177"/>
    </row>
    <row r="121" spans="1:9" ht="14.25" customHeight="1">
      <c r="A121" s="269">
        <v>2</v>
      </c>
      <c r="B121" s="195" t="s">
        <v>79</v>
      </c>
      <c r="C121" s="195"/>
      <c r="D121" s="14"/>
      <c r="E121" s="169"/>
      <c r="F121" s="14"/>
      <c r="G121" s="243"/>
      <c r="H121" s="169"/>
      <c r="I121" s="177"/>
    </row>
    <row r="122" spans="1:9" ht="14.25" customHeight="1">
      <c r="A122" s="269">
        <v>3</v>
      </c>
      <c r="B122" s="195" t="s">
        <v>80</v>
      </c>
      <c r="C122" s="195"/>
      <c r="D122" s="14"/>
      <c r="E122" s="169"/>
      <c r="F122" s="14"/>
      <c r="G122" s="243"/>
      <c r="H122" s="169"/>
      <c r="I122" s="177"/>
    </row>
    <row r="123" spans="1:9" ht="14.25" customHeight="1">
      <c r="A123" s="269">
        <v>4</v>
      </c>
      <c r="B123" s="195" t="s">
        <v>81</v>
      </c>
      <c r="C123" s="195"/>
      <c r="D123" s="14"/>
      <c r="E123" s="169"/>
      <c r="F123" s="14"/>
      <c r="G123" s="243"/>
      <c r="H123" s="169"/>
      <c r="I123" s="177"/>
    </row>
    <row r="124" spans="1:9" ht="14.25" customHeight="1">
      <c r="A124" s="269"/>
      <c r="B124" s="234" t="s">
        <v>267</v>
      </c>
      <c r="C124" s="234"/>
      <c r="D124" s="14"/>
      <c r="E124" s="169"/>
      <c r="F124" s="14"/>
      <c r="G124" s="243">
        <f>Pasivet!G11</f>
        <v>2317250</v>
      </c>
      <c r="H124" s="169"/>
      <c r="I124" s="177"/>
    </row>
    <row r="125" spans="1:9" ht="14.25" customHeight="1">
      <c r="A125" s="228" t="s">
        <v>2</v>
      </c>
      <c r="B125" s="357" t="s">
        <v>335</v>
      </c>
      <c r="C125" s="358"/>
      <c r="D125" s="228" t="s">
        <v>336</v>
      </c>
      <c r="E125" s="169"/>
      <c r="F125" s="14"/>
      <c r="G125" s="243"/>
      <c r="H125" s="169"/>
      <c r="I125" s="177"/>
    </row>
    <row r="126" spans="1:9" ht="14.25" customHeight="1">
      <c r="A126" s="228">
        <v>1</v>
      </c>
      <c r="B126" s="344" t="s">
        <v>395</v>
      </c>
      <c r="C126" s="345"/>
      <c r="D126" s="229">
        <v>343200</v>
      </c>
      <c r="E126" s="169"/>
      <c r="F126" s="14"/>
      <c r="G126" s="243"/>
      <c r="H126" s="169"/>
      <c r="I126" s="177"/>
    </row>
    <row r="127" spans="1:9" ht="14.25" customHeight="1">
      <c r="A127" s="228">
        <v>2</v>
      </c>
      <c r="B127" s="344" t="s">
        <v>396</v>
      </c>
      <c r="C127" s="345"/>
      <c r="D127" s="229">
        <v>405115</v>
      </c>
      <c r="E127" s="169"/>
      <c r="F127" s="14"/>
      <c r="G127" s="243"/>
      <c r="H127" s="169"/>
      <c r="I127" s="177"/>
    </row>
    <row r="128" spans="1:9" ht="14.25" customHeight="1">
      <c r="A128" s="228">
        <v>3</v>
      </c>
      <c r="B128" s="344" t="s">
        <v>416</v>
      </c>
      <c r="C128" s="345"/>
      <c r="D128" s="229">
        <v>60000</v>
      </c>
      <c r="E128" s="169"/>
      <c r="F128" s="14"/>
      <c r="G128" s="243"/>
      <c r="H128" s="169"/>
      <c r="I128" s="177"/>
    </row>
    <row r="129" spans="1:9" ht="14.25" customHeight="1">
      <c r="A129" s="228">
        <v>4</v>
      </c>
      <c r="B129" s="344" t="s">
        <v>417</v>
      </c>
      <c r="C129" s="345"/>
      <c r="D129" s="229">
        <v>34800</v>
      </c>
      <c r="E129" s="169"/>
      <c r="F129" s="14"/>
      <c r="G129" s="243"/>
      <c r="H129" s="169"/>
      <c r="I129" s="177"/>
    </row>
    <row r="130" spans="1:9" ht="14.25" customHeight="1">
      <c r="A130" s="228">
        <v>5</v>
      </c>
      <c r="B130" s="344" t="s">
        <v>397</v>
      </c>
      <c r="C130" s="345"/>
      <c r="D130" s="229">
        <v>1130360</v>
      </c>
      <c r="E130" s="169"/>
      <c r="F130" s="14"/>
      <c r="G130" s="243"/>
      <c r="H130" s="169"/>
      <c r="I130" s="177"/>
    </row>
    <row r="131" spans="1:9" ht="14.25" customHeight="1">
      <c r="A131" s="228">
        <v>6</v>
      </c>
      <c r="B131" s="293" t="s">
        <v>418</v>
      </c>
      <c r="C131" s="292"/>
      <c r="D131" s="229">
        <v>343775</v>
      </c>
      <c r="E131" s="169"/>
      <c r="F131" s="14"/>
      <c r="G131" s="243"/>
      <c r="H131" s="169"/>
      <c r="I131" s="177"/>
    </row>
    <row r="132" spans="1:9" ht="14.25" customHeight="1">
      <c r="A132" s="346" t="s">
        <v>26</v>
      </c>
      <c r="B132" s="347"/>
      <c r="C132" s="348"/>
      <c r="D132" s="273">
        <f>SUM(D126:D131)</f>
        <v>2317250</v>
      </c>
      <c r="E132" s="169"/>
      <c r="F132" s="14"/>
      <c r="G132" s="243"/>
      <c r="H132" s="169"/>
      <c r="I132" s="177"/>
    </row>
    <row r="133" spans="1:9" ht="14.25" customHeight="1">
      <c r="A133" s="269"/>
      <c r="B133" s="234" t="s">
        <v>256</v>
      </c>
      <c r="C133" s="234"/>
      <c r="D133" s="14"/>
      <c r="E133" s="169"/>
      <c r="F133" s="14"/>
      <c r="G133" s="243"/>
      <c r="H133" s="169"/>
      <c r="I133" s="177"/>
    </row>
    <row r="134" spans="1:9" ht="14.25" customHeight="1">
      <c r="A134" s="269"/>
      <c r="B134" s="234" t="s">
        <v>268</v>
      </c>
      <c r="C134" s="234"/>
      <c r="D134" s="14"/>
      <c r="E134" s="169"/>
      <c r="F134" s="14"/>
      <c r="G134" s="243"/>
      <c r="H134" s="169"/>
      <c r="I134" s="177"/>
    </row>
    <row r="135" spans="1:9" ht="14.25" customHeight="1">
      <c r="A135" s="269">
        <v>5</v>
      </c>
      <c r="B135" s="195" t="s">
        <v>82</v>
      </c>
      <c r="C135" s="195"/>
      <c r="D135" s="167"/>
      <c r="E135" s="169"/>
      <c r="F135" s="167"/>
      <c r="G135" s="243"/>
      <c r="H135" s="169"/>
      <c r="I135" s="177"/>
    </row>
    <row r="136" spans="1:9" ht="14.25" customHeight="1">
      <c r="A136" s="269">
        <v>6</v>
      </c>
      <c r="B136" s="195" t="s">
        <v>83</v>
      </c>
      <c r="C136" s="195"/>
      <c r="D136" s="167"/>
      <c r="E136" s="169"/>
      <c r="F136" s="167"/>
      <c r="G136" s="243"/>
      <c r="H136" s="169"/>
      <c r="I136" s="177"/>
    </row>
    <row r="137" spans="1:9" ht="14.25" customHeight="1">
      <c r="A137" s="269">
        <v>7</v>
      </c>
      <c r="B137" s="195" t="s">
        <v>275</v>
      </c>
      <c r="C137" s="195"/>
      <c r="D137" s="167"/>
      <c r="E137" s="169"/>
      <c r="F137" s="167"/>
      <c r="G137" s="243"/>
      <c r="H137" s="169"/>
      <c r="I137" s="177"/>
    </row>
    <row r="138" spans="1:9" ht="14.25" customHeight="1">
      <c r="A138" s="269">
        <v>8</v>
      </c>
      <c r="B138" s="195" t="s">
        <v>276</v>
      </c>
      <c r="C138" s="195"/>
      <c r="D138" s="167"/>
      <c r="E138" s="169"/>
      <c r="F138" s="167"/>
      <c r="G138" s="282">
        <f>Pasivet!G17</f>
        <v>616382</v>
      </c>
      <c r="H138" s="169"/>
      <c r="I138" s="177"/>
    </row>
    <row r="139" spans="1:9" ht="14.25" customHeight="1">
      <c r="A139" s="269"/>
      <c r="B139" s="195" t="s">
        <v>269</v>
      </c>
      <c r="C139" s="195"/>
      <c r="D139" s="167"/>
      <c r="E139" s="169"/>
      <c r="F139" s="167"/>
      <c r="G139" s="246">
        <f>Pasivet!G18</f>
        <v>557065</v>
      </c>
      <c r="H139" s="169"/>
      <c r="I139" s="177"/>
    </row>
    <row r="140" spans="1:9" ht="14.25" customHeight="1">
      <c r="A140" s="269"/>
      <c r="B140" s="195" t="s">
        <v>270</v>
      </c>
      <c r="C140" s="195"/>
      <c r="D140" s="167"/>
      <c r="E140" s="169"/>
      <c r="F140" s="167"/>
      <c r="G140" s="246">
        <f>Pasivet!G19</f>
        <v>59317</v>
      </c>
      <c r="H140" s="169"/>
      <c r="I140" s="177"/>
    </row>
    <row r="141" spans="1:9" ht="14.25" customHeight="1">
      <c r="A141" s="269">
        <v>9</v>
      </c>
      <c r="B141" s="195" t="s">
        <v>84</v>
      </c>
      <c r="C141" s="195"/>
      <c r="D141" s="167"/>
      <c r="E141" s="169"/>
      <c r="F141" s="167"/>
      <c r="G141" s="282">
        <f>Pasivet!G20</f>
        <v>4007</v>
      </c>
      <c r="H141" s="169"/>
      <c r="I141" s="177"/>
    </row>
    <row r="142" spans="1:9" ht="14.25" customHeight="1">
      <c r="A142" s="269"/>
      <c r="B142" s="234" t="s">
        <v>271</v>
      </c>
      <c r="C142" s="234"/>
      <c r="D142" s="167"/>
      <c r="E142" s="169"/>
      <c r="F142" s="167"/>
      <c r="G142" s="246">
        <f>Pasivet!G21</f>
        <v>4007</v>
      </c>
      <c r="H142" s="169"/>
      <c r="I142" s="177"/>
    </row>
    <row r="143" spans="1:9" ht="14.25" customHeight="1">
      <c r="A143" s="269"/>
      <c r="B143" s="234" t="s">
        <v>272</v>
      </c>
      <c r="C143" s="234"/>
      <c r="D143" s="14"/>
      <c r="E143" s="169"/>
      <c r="F143" s="14"/>
      <c r="G143" s="243"/>
      <c r="H143" s="169"/>
      <c r="I143" s="177"/>
    </row>
    <row r="144" spans="1:9" ht="14.25" customHeight="1">
      <c r="A144" s="269"/>
      <c r="B144" s="234" t="s">
        <v>273</v>
      </c>
      <c r="C144" s="234"/>
      <c r="D144" s="14"/>
      <c r="E144" s="169"/>
      <c r="F144" s="14"/>
      <c r="G144" s="243"/>
      <c r="H144" s="169"/>
      <c r="I144" s="177"/>
    </row>
    <row r="145" spans="1:9" ht="14.25" customHeight="1">
      <c r="A145" s="269"/>
      <c r="B145" s="234" t="s">
        <v>274</v>
      </c>
      <c r="C145" s="234"/>
      <c r="D145" s="14"/>
      <c r="E145" s="169"/>
      <c r="F145" s="14"/>
      <c r="G145" s="243"/>
      <c r="H145" s="169"/>
      <c r="I145" s="177"/>
    </row>
    <row r="146" spans="1:9" ht="14.25" customHeight="1">
      <c r="A146" s="266" t="s">
        <v>96</v>
      </c>
      <c r="B146" s="232" t="s">
        <v>100</v>
      </c>
      <c r="C146" s="232"/>
      <c r="D146" s="14"/>
      <c r="E146" s="169"/>
      <c r="F146" s="14"/>
      <c r="G146" s="289">
        <v>1674210</v>
      </c>
      <c r="H146" s="169"/>
      <c r="I146" s="177"/>
    </row>
    <row r="147" spans="1:9" ht="14.25" customHeight="1">
      <c r="A147" s="266" t="s">
        <v>96</v>
      </c>
      <c r="B147" s="226" t="s">
        <v>90</v>
      </c>
      <c r="C147" s="232"/>
      <c r="D147" s="14"/>
      <c r="E147" s="169"/>
      <c r="F147" s="14"/>
      <c r="G147" s="243">
        <f>[1]pasiv!E17</f>
        <v>0</v>
      </c>
      <c r="H147" s="169"/>
      <c r="I147" s="177"/>
    </row>
    <row r="148" spans="1:9" ht="14.25" customHeight="1">
      <c r="A148" s="269">
        <v>1</v>
      </c>
      <c r="B148" s="195" t="s">
        <v>78</v>
      </c>
      <c r="C148" s="195"/>
      <c r="D148" s="14"/>
      <c r="E148" s="169"/>
      <c r="F148" s="14"/>
      <c r="G148" s="243"/>
      <c r="H148" s="169"/>
      <c r="I148" s="177"/>
    </row>
    <row r="149" spans="1:9" ht="14.25" customHeight="1">
      <c r="A149" s="269">
        <v>2</v>
      </c>
      <c r="B149" s="195" t="s">
        <v>79</v>
      </c>
      <c r="C149" s="195"/>
      <c r="D149" s="14"/>
      <c r="E149" s="169"/>
      <c r="F149" s="14"/>
      <c r="G149" s="243"/>
      <c r="H149" s="169"/>
      <c r="I149" s="177"/>
    </row>
    <row r="150" spans="1:9" ht="14.25" customHeight="1">
      <c r="A150" s="269">
        <v>3</v>
      </c>
      <c r="B150" s="195" t="s">
        <v>91</v>
      </c>
      <c r="C150" s="195"/>
      <c r="D150" s="14"/>
      <c r="E150" s="169"/>
      <c r="F150" s="14"/>
      <c r="G150" s="243"/>
      <c r="H150" s="169"/>
      <c r="I150" s="177"/>
    </row>
    <row r="151" spans="1:9" ht="14.25" customHeight="1">
      <c r="A151" s="269">
        <v>4</v>
      </c>
      <c r="B151" s="195" t="s">
        <v>81</v>
      </c>
      <c r="C151" s="195"/>
      <c r="D151" s="14"/>
      <c r="E151" s="169"/>
      <c r="F151" s="14"/>
      <c r="G151" s="243"/>
      <c r="H151" s="169"/>
      <c r="I151" s="177"/>
    </row>
    <row r="152" spans="1:9" ht="14.25" customHeight="1">
      <c r="A152" s="269">
        <v>5</v>
      </c>
      <c r="B152" s="195" t="s">
        <v>82</v>
      </c>
      <c r="C152" s="195"/>
      <c r="D152" s="14"/>
      <c r="E152" s="169"/>
      <c r="F152" s="14"/>
      <c r="G152" s="243"/>
      <c r="H152" s="169"/>
      <c r="I152" s="177"/>
    </row>
    <row r="153" spans="1:9" ht="14.25" customHeight="1">
      <c r="A153" s="269">
        <v>6</v>
      </c>
      <c r="B153" s="195" t="s">
        <v>83</v>
      </c>
      <c r="C153" s="195"/>
      <c r="D153" s="14"/>
      <c r="E153" s="169"/>
      <c r="F153" s="14"/>
      <c r="G153" s="243"/>
      <c r="H153" s="169"/>
      <c r="I153" s="177"/>
    </row>
    <row r="154" spans="1:9" ht="14.25" customHeight="1">
      <c r="A154" s="269">
        <v>7</v>
      </c>
      <c r="B154" s="195" t="s">
        <v>275</v>
      </c>
      <c r="C154" s="195"/>
      <c r="D154" s="14"/>
      <c r="E154" s="169"/>
      <c r="F154" s="14"/>
      <c r="G154" s="243"/>
      <c r="H154" s="169"/>
      <c r="I154" s="177"/>
    </row>
    <row r="155" spans="1:9" ht="14.25" customHeight="1">
      <c r="A155" s="269">
        <v>8</v>
      </c>
      <c r="B155" s="195" t="s">
        <v>92</v>
      </c>
      <c r="C155" s="195"/>
      <c r="D155" s="14"/>
      <c r="E155" s="169"/>
      <c r="F155" s="14"/>
      <c r="G155" s="243"/>
      <c r="H155" s="169"/>
      <c r="I155" s="177"/>
    </row>
    <row r="156" spans="1:9" ht="14.25" customHeight="1">
      <c r="A156" s="266" t="s">
        <v>96</v>
      </c>
      <c r="B156" s="226" t="s">
        <v>93</v>
      </c>
      <c r="C156" s="29"/>
      <c r="D156" s="14"/>
      <c r="E156" s="169"/>
      <c r="F156" s="14"/>
      <c r="G156" s="243"/>
      <c r="H156" s="169"/>
      <c r="I156" s="177"/>
    </row>
    <row r="157" spans="1:9" ht="14.25" customHeight="1">
      <c r="A157" s="266" t="s">
        <v>96</v>
      </c>
      <c r="B157" s="226" t="s">
        <v>94</v>
      </c>
      <c r="C157" s="29"/>
      <c r="D157" s="14"/>
      <c r="E157" s="169"/>
      <c r="F157" s="14"/>
      <c r="G157" s="243"/>
      <c r="H157" s="169"/>
      <c r="I157" s="177"/>
    </row>
    <row r="158" spans="1:9" ht="14.25" customHeight="1">
      <c r="A158" s="266" t="s">
        <v>96</v>
      </c>
      <c r="B158" s="226" t="s">
        <v>95</v>
      </c>
      <c r="C158" s="29"/>
      <c r="D158" s="14"/>
      <c r="E158" s="169"/>
      <c r="F158" s="14"/>
      <c r="G158" s="243"/>
      <c r="H158" s="169"/>
      <c r="I158" s="177"/>
    </row>
    <row r="159" spans="1:9" ht="14.25" customHeight="1">
      <c r="A159" s="269">
        <v>1</v>
      </c>
      <c r="B159" s="195" t="s">
        <v>97</v>
      </c>
      <c r="C159" s="195"/>
      <c r="D159" s="14"/>
      <c r="E159" s="169"/>
      <c r="F159" s="14"/>
      <c r="G159" s="243"/>
      <c r="H159" s="169"/>
      <c r="I159" s="177"/>
    </row>
    <row r="160" spans="1:9" ht="14.25" customHeight="1">
      <c r="A160" s="269">
        <v>2</v>
      </c>
      <c r="B160" s="195" t="s">
        <v>98</v>
      </c>
      <c r="C160" s="195"/>
      <c r="D160" s="14"/>
      <c r="E160" s="169"/>
      <c r="F160" s="14"/>
      <c r="G160" s="243"/>
      <c r="H160" s="169"/>
      <c r="I160" s="177"/>
    </row>
    <row r="161" spans="1:9" ht="14.25" customHeight="1">
      <c r="A161" s="266" t="s">
        <v>96</v>
      </c>
      <c r="B161" s="226" t="s">
        <v>99</v>
      </c>
      <c r="C161" s="29"/>
      <c r="D161" s="14"/>
      <c r="E161" s="169"/>
      <c r="F161" s="14"/>
      <c r="G161" s="243"/>
      <c r="H161" s="169"/>
      <c r="I161" s="177"/>
    </row>
    <row r="162" spans="1:9" ht="14.25" customHeight="1">
      <c r="A162" s="266" t="s">
        <v>96</v>
      </c>
      <c r="B162" s="232" t="s">
        <v>101</v>
      </c>
      <c r="C162" s="232"/>
      <c r="D162" s="14"/>
      <c r="E162" s="169"/>
      <c r="F162" s="14"/>
      <c r="G162" s="243"/>
      <c r="H162" s="169"/>
      <c r="I162" s="177"/>
    </row>
    <row r="163" spans="1:9" ht="14.25" customHeight="1">
      <c r="A163" s="266"/>
      <c r="B163" s="232"/>
      <c r="C163" s="232"/>
      <c r="D163" s="14"/>
      <c r="E163" s="169"/>
      <c r="F163" s="14"/>
      <c r="G163" s="243"/>
      <c r="H163" s="169"/>
      <c r="I163" s="177"/>
    </row>
    <row r="164" spans="1:9" ht="14.25" customHeight="1">
      <c r="A164" s="266" t="s">
        <v>96</v>
      </c>
      <c r="B164" s="232" t="s">
        <v>89</v>
      </c>
      <c r="C164" s="232"/>
      <c r="D164" s="14"/>
      <c r="E164" s="169"/>
      <c r="F164" s="14"/>
      <c r="G164" s="282">
        <f>Pasivet!G45</f>
        <v>2937639</v>
      </c>
      <c r="H164" s="169"/>
      <c r="I164" s="177"/>
    </row>
    <row r="165" spans="1:9" ht="14.25" customHeight="1">
      <c r="A165" s="266"/>
      <c r="B165" s="232"/>
      <c r="C165" s="232"/>
      <c r="D165" s="14"/>
      <c r="E165" s="169"/>
      <c r="F165" s="14"/>
      <c r="G165" s="282"/>
      <c r="H165" s="169"/>
      <c r="I165" s="177"/>
    </row>
    <row r="166" spans="1:9" ht="14.25" customHeight="1">
      <c r="A166" s="266" t="s">
        <v>96</v>
      </c>
      <c r="B166" s="226" t="s">
        <v>102</v>
      </c>
      <c r="C166" s="29"/>
      <c r="D166" s="14"/>
      <c r="E166" s="169"/>
      <c r="F166" s="14"/>
      <c r="G166" s="243"/>
      <c r="H166" s="169"/>
      <c r="I166" s="177"/>
    </row>
    <row r="167" spans="1:9" ht="14.25" customHeight="1">
      <c r="A167" s="266" t="s">
        <v>96</v>
      </c>
      <c r="B167" s="226" t="s">
        <v>103</v>
      </c>
      <c r="C167" s="29"/>
      <c r="D167" s="14"/>
      <c r="E167" s="169"/>
      <c r="F167" s="14"/>
      <c r="G167" s="246">
        <f>Pasivet!G47</f>
        <v>25030000</v>
      </c>
      <c r="H167" s="169"/>
      <c r="I167" s="177"/>
    </row>
    <row r="168" spans="1:9" ht="14.25" customHeight="1">
      <c r="A168" s="266" t="s">
        <v>96</v>
      </c>
      <c r="B168" s="226" t="s">
        <v>104</v>
      </c>
      <c r="C168" s="29"/>
      <c r="D168" s="14"/>
      <c r="E168" s="169"/>
      <c r="F168" s="14"/>
      <c r="G168" s="244"/>
      <c r="H168" s="169"/>
      <c r="I168" s="177"/>
    </row>
    <row r="169" spans="1:9" ht="14.25" customHeight="1">
      <c r="A169" s="266" t="s">
        <v>96</v>
      </c>
      <c r="B169" s="226" t="s">
        <v>105</v>
      </c>
      <c r="C169" s="29"/>
      <c r="D169" s="14"/>
      <c r="E169" s="169"/>
      <c r="F169" s="14"/>
      <c r="G169" s="244"/>
      <c r="H169" s="169"/>
      <c r="I169" s="177"/>
    </row>
    <row r="170" spans="1:9" ht="14.25" customHeight="1">
      <c r="A170" s="266" t="s">
        <v>96</v>
      </c>
      <c r="B170" s="226" t="s">
        <v>106</v>
      </c>
      <c r="C170" s="29"/>
      <c r="D170" s="14"/>
      <c r="E170" s="169"/>
      <c r="F170" s="14"/>
      <c r="G170" s="289">
        <f>Pasivet!G50</f>
        <v>678603</v>
      </c>
      <c r="H170" s="169"/>
      <c r="I170" s="177"/>
    </row>
    <row r="171" spans="1:9" ht="14.25" customHeight="1">
      <c r="A171" s="269">
        <v>1</v>
      </c>
      <c r="B171" s="195" t="s">
        <v>107</v>
      </c>
      <c r="C171" s="195"/>
      <c r="D171" s="14"/>
      <c r="E171" s="169"/>
      <c r="F171" s="14"/>
      <c r="G171" s="246">
        <f>Pasivet!G51</f>
        <v>678603</v>
      </c>
      <c r="H171" s="169"/>
      <c r="I171" s="177"/>
    </row>
    <row r="172" spans="1:9" ht="14.25" customHeight="1">
      <c r="A172" s="269">
        <v>2</v>
      </c>
      <c r="B172" s="195" t="s">
        <v>108</v>
      </c>
      <c r="C172" s="195"/>
      <c r="D172" s="14"/>
      <c r="E172" s="169"/>
      <c r="F172" s="14"/>
      <c r="G172" s="244"/>
      <c r="H172" s="169"/>
      <c r="I172" s="177"/>
    </row>
    <row r="173" spans="1:9" ht="14.25" customHeight="1">
      <c r="A173" s="269">
        <v>3</v>
      </c>
      <c r="B173" s="195" t="s">
        <v>106</v>
      </c>
      <c r="C173" s="195"/>
      <c r="D173" s="14"/>
      <c r="E173" s="169"/>
      <c r="F173" s="14"/>
      <c r="G173" s="244"/>
      <c r="H173" s="169"/>
      <c r="I173" s="177"/>
    </row>
    <row r="174" spans="1:9" ht="14.25" customHeight="1">
      <c r="A174" s="266" t="s">
        <v>96</v>
      </c>
      <c r="B174" s="226" t="s">
        <v>109</v>
      </c>
      <c r="C174" s="29"/>
      <c r="D174" s="14"/>
      <c r="E174" s="169"/>
      <c r="F174" s="14"/>
      <c r="G174" s="246">
        <f>Pasivet!G54</f>
        <v>18526320</v>
      </c>
      <c r="H174" s="169"/>
      <c r="I174" s="177"/>
    </row>
    <row r="175" spans="1:9" ht="14.25" customHeight="1">
      <c r="A175" s="266" t="s">
        <v>96</v>
      </c>
      <c r="B175" s="226" t="s">
        <v>110</v>
      </c>
      <c r="C175" s="29"/>
      <c r="D175" s="14"/>
      <c r="E175" s="169"/>
      <c r="F175" s="14"/>
      <c r="G175" s="246">
        <f>Pasivet!G55</f>
        <v>181081</v>
      </c>
      <c r="H175" s="169"/>
      <c r="I175" s="177"/>
    </row>
    <row r="176" spans="1:9" ht="14.25" customHeight="1">
      <c r="A176" s="338" t="s">
        <v>111</v>
      </c>
      <c r="B176" s="339"/>
      <c r="C176" s="339"/>
      <c r="D176" s="339"/>
      <c r="E176" s="169"/>
      <c r="F176" s="14"/>
      <c r="G176" s="289">
        <f>G166+G167+G168+G169+G170+G174+G175</f>
        <v>44416004</v>
      </c>
      <c r="H176" s="169"/>
      <c r="I176" s="177"/>
    </row>
    <row r="177" spans="1:9" ht="14.25" customHeight="1">
      <c r="A177" s="277"/>
      <c r="B177" s="226" t="s">
        <v>112</v>
      </c>
      <c r="C177" s="278"/>
      <c r="D177" s="278"/>
      <c r="E177" s="169"/>
      <c r="F177" s="14"/>
      <c r="G177" s="289">
        <f>Pasivet!G57</f>
        <v>47353643</v>
      </c>
      <c r="H177" s="169"/>
      <c r="I177" s="177"/>
    </row>
    <row r="178" spans="1:9" ht="14.25" customHeight="1">
      <c r="A178" s="277"/>
      <c r="B178" s="226"/>
      <c r="C178" s="278"/>
      <c r="D178" s="278"/>
      <c r="E178" s="169"/>
      <c r="F178" s="14"/>
      <c r="G178" s="289"/>
      <c r="H178" s="169"/>
      <c r="I178" s="177"/>
    </row>
    <row r="179" spans="1:9" ht="14.25" customHeight="1">
      <c r="A179" s="271" t="s">
        <v>352</v>
      </c>
      <c r="B179" s="170" t="s">
        <v>353</v>
      </c>
      <c r="C179" s="169"/>
      <c r="D179" s="169"/>
      <c r="E179" s="169"/>
      <c r="F179" s="167" t="s">
        <v>319</v>
      </c>
      <c r="G179" s="243">
        <f>'PASH 1'!F44</f>
        <v>213036</v>
      </c>
      <c r="H179" s="169"/>
      <c r="I179" s="177"/>
    </row>
    <row r="180" spans="1:9" ht="14.25" customHeight="1">
      <c r="A180" s="271" t="s">
        <v>352</v>
      </c>
      <c r="B180" s="169" t="s">
        <v>354</v>
      </c>
      <c r="C180" s="169"/>
      <c r="D180" s="169"/>
      <c r="E180" s="169"/>
      <c r="F180" s="167" t="s">
        <v>319</v>
      </c>
      <c r="G180" s="245">
        <f>'PASH 1'!F30</f>
        <v>0</v>
      </c>
      <c r="H180" s="169"/>
      <c r="I180" s="177"/>
    </row>
    <row r="181" spans="1:9" ht="14.25" customHeight="1">
      <c r="A181" s="271" t="s">
        <v>352</v>
      </c>
      <c r="B181" s="169" t="s">
        <v>355</v>
      </c>
      <c r="C181" s="169"/>
      <c r="D181" s="169"/>
      <c r="E181" s="169"/>
      <c r="F181" s="167" t="s">
        <v>319</v>
      </c>
      <c r="G181" s="245">
        <f>G179+G180</f>
        <v>213036</v>
      </c>
      <c r="H181" s="169"/>
      <c r="I181" s="177"/>
    </row>
    <row r="182" spans="1:9" ht="14.25" customHeight="1">
      <c r="A182" s="271" t="s">
        <v>352</v>
      </c>
      <c r="B182" s="204" t="s">
        <v>356</v>
      </c>
      <c r="C182" s="169"/>
      <c r="D182" s="169"/>
      <c r="E182" s="169"/>
      <c r="F182" s="167" t="s">
        <v>319</v>
      </c>
      <c r="G182" s="245">
        <f>G181*15%</f>
        <v>31955.399999999998</v>
      </c>
      <c r="H182" s="169"/>
      <c r="I182" s="177"/>
    </row>
    <row r="183" spans="1:9" ht="14.25" customHeight="1">
      <c r="A183" s="271"/>
      <c r="B183" s="204"/>
      <c r="C183" s="169"/>
      <c r="D183" s="169"/>
      <c r="E183" s="169"/>
      <c r="F183" s="167"/>
      <c r="G183" s="243"/>
      <c r="H183" s="169"/>
      <c r="I183" s="177"/>
    </row>
    <row r="184" spans="1:9" ht="14.25" customHeight="1">
      <c r="A184" s="271"/>
      <c r="B184" s="14" t="s">
        <v>419</v>
      </c>
      <c r="C184" s="5"/>
      <c r="D184" s="5"/>
      <c r="E184" s="5"/>
      <c r="F184" s="5"/>
      <c r="G184" s="200"/>
      <c r="H184" s="169"/>
      <c r="I184" s="177"/>
    </row>
    <row r="185" spans="1:9" ht="14.25" customHeight="1">
      <c r="A185" s="188" t="s">
        <v>2</v>
      </c>
      <c r="B185" s="196" t="s">
        <v>357</v>
      </c>
      <c r="C185" s="196" t="s">
        <v>358</v>
      </c>
      <c r="D185" s="343" t="s">
        <v>359</v>
      </c>
      <c r="E185" s="333"/>
      <c r="F185" s="337"/>
      <c r="G185" s="248" t="s">
        <v>360</v>
      </c>
      <c r="H185" s="205"/>
      <c r="I185" s="177"/>
    </row>
    <row r="186" spans="1:9" ht="14.25" customHeight="1">
      <c r="A186" s="188">
        <v>1</v>
      </c>
      <c r="B186" s="196" t="s">
        <v>361</v>
      </c>
      <c r="C186" s="255">
        <v>4512548</v>
      </c>
      <c r="D186" s="350" t="s">
        <v>362</v>
      </c>
      <c r="E186" s="351"/>
      <c r="F186" s="206"/>
      <c r="G186" s="248" t="s">
        <v>363</v>
      </c>
      <c r="H186" s="207">
        <f>C189</f>
        <v>4512548</v>
      </c>
      <c r="I186" s="177"/>
    </row>
    <row r="187" spans="1:9" ht="14.25" customHeight="1">
      <c r="A187" s="188">
        <v>2</v>
      </c>
      <c r="B187" s="196" t="s">
        <v>364</v>
      </c>
      <c r="C187" s="207"/>
      <c r="D187" s="252" t="s">
        <v>365</v>
      </c>
      <c r="E187" s="252"/>
      <c r="F187" s="205"/>
      <c r="G187" s="248" t="s">
        <v>366</v>
      </c>
      <c r="H187" s="207">
        <f>F195</f>
        <v>3949872</v>
      </c>
      <c r="I187" s="177"/>
    </row>
    <row r="188" spans="1:9" ht="14.25" customHeight="1">
      <c r="A188" s="188">
        <v>3</v>
      </c>
      <c r="B188" s="196" t="s">
        <v>367</v>
      </c>
      <c r="C188" s="207"/>
      <c r="D188" s="252" t="s">
        <v>368</v>
      </c>
      <c r="E188" s="252"/>
      <c r="F188" s="208">
        <v>120280</v>
      </c>
      <c r="G188" s="248" t="s">
        <v>360</v>
      </c>
      <c r="H188" s="249">
        <f>H186-H187</f>
        <v>562676</v>
      </c>
      <c r="I188" s="177"/>
    </row>
    <row r="189" spans="1:9" ht="14.25" customHeight="1">
      <c r="A189" s="188"/>
      <c r="B189" s="209" t="s">
        <v>26</v>
      </c>
      <c r="C189" s="210">
        <f>SUM(C186:C188)</f>
        <v>4512548</v>
      </c>
      <c r="D189" s="252" t="s">
        <v>369</v>
      </c>
      <c r="E189" s="252"/>
      <c r="F189" s="206"/>
      <c r="G189" s="248" t="s">
        <v>370</v>
      </c>
      <c r="H189" s="205"/>
      <c r="I189" s="177"/>
    </row>
    <row r="190" spans="1:9" ht="14.25" customHeight="1">
      <c r="A190" s="188"/>
      <c r="B190" s="188"/>
      <c r="C190" s="205"/>
      <c r="D190" s="294" t="s">
        <v>372</v>
      </c>
      <c r="E190" s="252"/>
      <c r="F190" s="211">
        <v>2079012</v>
      </c>
      <c r="G190" s="250" t="s">
        <v>385</v>
      </c>
      <c r="H190" s="197">
        <v>195500</v>
      </c>
      <c r="I190" s="177"/>
    </row>
    <row r="191" spans="1:9" ht="14.25" customHeight="1">
      <c r="A191" s="188"/>
      <c r="B191" s="188"/>
      <c r="C191" s="205"/>
      <c r="D191" s="294" t="s">
        <v>371</v>
      </c>
      <c r="E191" s="252"/>
      <c r="F191" s="211">
        <v>555420</v>
      </c>
      <c r="G191" s="295" t="s">
        <v>420</v>
      </c>
      <c r="H191" s="208">
        <v>23400</v>
      </c>
      <c r="I191" s="177"/>
    </row>
    <row r="192" spans="1:9" ht="14.25" customHeight="1">
      <c r="A192" s="188"/>
      <c r="B192" s="188"/>
      <c r="C192" s="205"/>
      <c r="D192" s="252" t="s">
        <v>373</v>
      </c>
      <c r="E192" s="252"/>
      <c r="F192" s="212">
        <v>1195160</v>
      </c>
      <c r="G192" s="250" t="s">
        <v>421</v>
      </c>
      <c r="H192" s="208">
        <v>343775</v>
      </c>
      <c r="I192" s="177"/>
    </row>
    <row r="193" spans="1:12" ht="14.25" customHeight="1">
      <c r="A193" s="188"/>
      <c r="B193" s="188"/>
      <c r="C193" s="205"/>
      <c r="D193" s="350" t="s">
        <v>374</v>
      </c>
      <c r="E193" s="351"/>
      <c r="F193" s="212"/>
      <c r="G193" s="250"/>
      <c r="H193" s="208"/>
      <c r="I193" s="177"/>
      <c r="L193" s="296"/>
    </row>
    <row r="194" spans="1:12" ht="14.25" customHeight="1">
      <c r="A194" s="188"/>
      <c r="B194" s="188"/>
      <c r="C194" s="205"/>
      <c r="D194" s="252" t="s">
        <v>375</v>
      </c>
      <c r="E194" s="252"/>
      <c r="F194" s="212"/>
      <c r="G194" s="248"/>
      <c r="H194" s="208"/>
      <c r="I194" s="177"/>
    </row>
    <row r="195" spans="1:12" ht="14.25" customHeight="1">
      <c r="A195" s="251"/>
      <c r="B195" s="251"/>
      <c r="C195" s="188"/>
      <c r="D195" s="341" t="s">
        <v>26</v>
      </c>
      <c r="E195" s="342"/>
      <c r="F195" s="210">
        <f>SUM(F186:F194)</f>
        <v>3949872</v>
      </c>
      <c r="G195" s="247" t="s">
        <v>26</v>
      </c>
      <c r="H195" s="210">
        <f>SUM(H190:H194)</f>
        <v>562675</v>
      </c>
      <c r="I195" s="177"/>
      <c r="L195" s="296"/>
    </row>
    <row r="196" spans="1:12" ht="14.25" customHeight="1">
      <c r="A196" s="260" t="s">
        <v>27</v>
      </c>
      <c r="B196" s="213" t="s">
        <v>28</v>
      </c>
      <c r="C196" s="169"/>
      <c r="D196" s="169"/>
      <c r="E196" s="214"/>
      <c r="F196" s="169"/>
      <c r="G196" s="169"/>
      <c r="H196" s="169"/>
      <c r="I196" s="177"/>
    </row>
    <row r="197" spans="1:12" ht="14.25" customHeight="1">
      <c r="A197" s="13" t="s">
        <v>204</v>
      </c>
      <c r="B197" s="169"/>
      <c r="C197" s="169"/>
      <c r="D197" s="169"/>
      <c r="E197" s="169"/>
      <c r="F197" s="169"/>
      <c r="G197" s="169"/>
      <c r="H197" s="169"/>
      <c r="I197" s="177"/>
    </row>
    <row r="198" spans="1:12" ht="14.25" customHeight="1">
      <c r="A198" s="13" t="s">
        <v>205</v>
      </c>
      <c r="B198" s="169"/>
      <c r="C198" s="169"/>
      <c r="D198" s="169"/>
      <c r="E198" s="169"/>
      <c r="F198" s="169"/>
      <c r="G198" s="169"/>
      <c r="H198" s="169"/>
      <c r="I198" s="177"/>
    </row>
    <row r="199" spans="1:12" ht="14.25" customHeight="1">
      <c r="A199" s="13" t="s">
        <v>206</v>
      </c>
      <c r="B199" s="169"/>
      <c r="C199" s="169"/>
      <c r="D199" s="169"/>
      <c r="E199" s="169"/>
      <c r="F199" s="169"/>
      <c r="G199" s="169"/>
      <c r="H199" s="169"/>
      <c r="I199" s="177"/>
    </row>
    <row r="200" spans="1:12" ht="14.25" customHeight="1">
      <c r="A200" s="13" t="s">
        <v>376</v>
      </c>
      <c r="B200" s="169"/>
      <c r="C200" s="169"/>
      <c r="D200" s="169"/>
      <c r="E200" s="169"/>
      <c r="F200" s="169"/>
      <c r="G200" s="169"/>
      <c r="H200" s="169"/>
      <c r="I200" s="177"/>
    </row>
    <row r="201" spans="1:12" ht="14.25" customHeight="1">
      <c r="A201" s="215"/>
      <c r="B201" s="216"/>
      <c r="C201" s="216"/>
      <c r="D201" s="216"/>
      <c r="E201" s="216"/>
      <c r="F201" s="216"/>
      <c r="G201" s="216"/>
      <c r="H201" s="216"/>
      <c r="I201" s="217"/>
    </row>
    <row r="202" spans="1:12" ht="14.25" customHeight="1">
      <c r="A202" s="169"/>
      <c r="B202" s="169"/>
      <c r="C202" s="169"/>
      <c r="D202" s="169"/>
      <c r="E202" s="169"/>
      <c r="F202" s="169"/>
      <c r="G202" s="169"/>
      <c r="H202" s="169"/>
    </row>
    <row r="203" spans="1:12" ht="14.25" customHeight="1">
      <c r="A203" s="169"/>
      <c r="B203" s="169"/>
      <c r="C203" s="169"/>
      <c r="D203" s="169"/>
      <c r="E203" s="169"/>
      <c r="F203" s="169"/>
      <c r="G203" s="169"/>
      <c r="H203" s="169"/>
    </row>
    <row r="204" spans="1:12" ht="14.25" customHeight="1">
      <c r="A204" s="169"/>
      <c r="B204" s="169"/>
      <c r="C204" s="169"/>
      <c r="D204" s="169"/>
    </row>
  </sheetData>
  <mergeCells count="36">
    <mergeCell ref="A44:C44"/>
    <mergeCell ref="A2:G2"/>
    <mergeCell ref="A7:A8"/>
    <mergeCell ref="B7:B8"/>
    <mergeCell ref="A19:A20"/>
    <mergeCell ref="A17:G17"/>
    <mergeCell ref="B19:E20"/>
    <mergeCell ref="D11:E11"/>
    <mergeCell ref="D7:E8"/>
    <mergeCell ref="D9:E9"/>
    <mergeCell ref="D10:E10"/>
    <mergeCell ref="D186:E186"/>
    <mergeCell ref="D193:E193"/>
    <mergeCell ref="A24:G24"/>
    <mergeCell ref="B92:B93"/>
    <mergeCell ref="A92:A93"/>
    <mergeCell ref="A106:B106"/>
    <mergeCell ref="B125:C125"/>
    <mergeCell ref="B126:C126"/>
    <mergeCell ref="B127:C127"/>
    <mergeCell ref="D195:E195"/>
    <mergeCell ref="D185:F185"/>
    <mergeCell ref="B128:C128"/>
    <mergeCell ref="A132:C132"/>
    <mergeCell ref="B129:C129"/>
    <mergeCell ref="B130:C130"/>
    <mergeCell ref="C92:E92"/>
    <mergeCell ref="B32:C32"/>
    <mergeCell ref="C7:C8"/>
    <mergeCell ref="F92:I92"/>
    <mergeCell ref="A176:D176"/>
    <mergeCell ref="D15:E15"/>
    <mergeCell ref="D16:E16"/>
    <mergeCell ref="D12:E12"/>
    <mergeCell ref="D13:E13"/>
    <mergeCell ref="D14:E14"/>
  </mergeCells>
  <phoneticPr fontId="0" type="noConversion"/>
  <printOptions horizontalCentered="1" verticalCentered="1"/>
  <pageMargins left="0" right="0" top="0" bottom="0" header="0.3" footer="0.3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5:W22"/>
  <sheetViews>
    <sheetView workbookViewId="0">
      <selection activeCell="H33" sqref="H33"/>
    </sheetView>
  </sheetViews>
  <sheetFormatPr defaultRowHeight="12.75"/>
  <cols>
    <col min="2" max="2" width="3.7109375" customWidth="1"/>
    <col min="3" max="3" width="16.140625" customWidth="1"/>
    <col min="4" max="4" width="11.140625" customWidth="1"/>
    <col min="5" max="5" width="11.42578125" customWidth="1"/>
    <col min="6" max="6" width="10.5703125" customWidth="1"/>
    <col min="7" max="7" width="7.5703125" customWidth="1"/>
    <col min="8" max="8" width="10.5703125" customWidth="1"/>
    <col min="9" max="10" width="10.140625" customWidth="1"/>
    <col min="11" max="11" width="11.5703125" customWidth="1"/>
    <col min="12" max="12" width="4.28515625" customWidth="1"/>
    <col min="13" max="13" width="13.7109375" customWidth="1"/>
    <col min="17" max="17" width="11.42578125" customWidth="1"/>
    <col min="18" max="18" width="7.5703125" customWidth="1"/>
    <col min="19" max="19" width="7.85546875" customWidth="1"/>
  </cols>
  <sheetData>
    <row r="5" spans="2:23">
      <c r="F5">
        <v>2016</v>
      </c>
    </row>
    <row r="7" spans="2:23">
      <c r="B7" s="196" t="s">
        <v>2</v>
      </c>
      <c r="C7" s="196" t="s">
        <v>338</v>
      </c>
      <c r="D7" s="343" t="s">
        <v>411</v>
      </c>
      <c r="E7" s="333"/>
      <c r="F7" s="337"/>
      <c r="G7" s="375" t="s">
        <v>415</v>
      </c>
      <c r="H7" s="333"/>
      <c r="I7" s="333"/>
      <c r="J7" s="337"/>
      <c r="M7" s="5"/>
      <c r="N7" s="5"/>
      <c r="O7" s="376"/>
      <c r="P7" s="376"/>
      <c r="Q7" s="376"/>
      <c r="R7" s="376"/>
      <c r="S7" s="376"/>
      <c r="T7" s="376"/>
      <c r="U7" s="376"/>
      <c r="V7" s="5"/>
      <c r="W7" s="5"/>
    </row>
    <row r="8" spans="2:23">
      <c r="B8" s="196"/>
      <c r="C8" s="196"/>
      <c r="D8" s="196" t="s">
        <v>336</v>
      </c>
      <c r="E8" s="196" t="s">
        <v>339</v>
      </c>
      <c r="F8" s="196" t="s">
        <v>340</v>
      </c>
      <c r="G8" s="196" t="s">
        <v>341</v>
      </c>
      <c r="H8" s="196" t="s">
        <v>342</v>
      </c>
      <c r="I8" s="196" t="s">
        <v>343</v>
      </c>
      <c r="J8" s="196" t="s">
        <v>340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2:23">
      <c r="B9" s="196">
        <v>1</v>
      </c>
      <c r="C9" s="196" t="s">
        <v>344</v>
      </c>
      <c r="D9" s="255">
        <v>75000</v>
      </c>
      <c r="E9" s="255">
        <v>0</v>
      </c>
      <c r="F9" s="255">
        <f>D9-E9</f>
        <v>75000</v>
      </c>
      <c r="G9" s="255"/>
      <c r="H9" s="255"/>
      <c r="I9" s="255">
        <v>0</v>
      </c>
      <c r="J9" s="255">
        <v>75000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2:23" ht="15">
      <c r="B10" s="196">
        <v>2</v>
      </c>
      <c r="C10" s="196" t="s">
        <v>345</v>
      </c>
      <c r="D10" s="255">
        <v>1056400</v>
      </c>
      <c r="E10" s="255">
        <f>102999+47670+45287+43022</f>
        <v>238978</v>
      </c>
      <c r="F10" s="255">
        <f t="shared" ref="F10:F16" si="0">D10-E10</f>
        <v>817422</v>
      </c>
      <c r="G10" s="255"/>
      <c r="H10" s="255"/>
      <c r="I10" s="255"/>
      <c r="J10" s="255">
        <f>F10-I10+H10-G10</f>
        <v>817422</v>
      </c>
      <c r="M10" s="5"/>
      <c r="N10" s="5"/>
      <c r="O10" s="5"/>
      <c r="P10" s="5"/>
      <c r="Q10" s="5"/>
      <c r="R10" s="5"/>
      <c r="S10" s="5"/>
      <c r="T10" s="297"/>
      <c r="U10" s="298"/>
      <c r="V10" s="5"/>
      <c r="W10" s="298"/>
    </row>
    <row r="11" spans="2:23" ht="15">
      <c r="B11" s="196">
        <v>3</v>
      </c>
      <c r="C11" s="196" t="s">
        <v>346</v>
      </c>
      <c r="D11" s="255">
        <f>139600+420000</f>
        <v>559600</v>
      </c>
      <c r="E11" s="255">
        <f>43536+19213+99370+79496</f>
        <v>241615</v>
      </c>
      <c r="F11" s="255">
        <f t="shared" si="0"/>
        <v>317985</v>
      </c>
      <c r="G11" s="255"/>
      <c r="H11" s="255"/>
      <c r="I11" s="255"/>
      <c r="J11" s="255">
        <f>F11-I11+H11-G11</f>
        <v>317985</v>
      </c>
      <c r="M11" s="5"/>
      <c r="N11" s="5"/>
      <c r="O11" s="5"/>
      <c r="P11" s="5"/>
      <c r="Q11" s="5"/>
      <c r="R11" s="5"/>
      <c r="S11" s="5"/>
      <c r="T11" s="297"/>
      <c r="U11" s="298"/>
      <c r="V11" s="5"/>
      <c r="W11" s="298"/>
    </row>
    <row r="12" spans="2:23" ht="15">
      <c r="B12" s="196">
        <v>4</v>
      </c>
      <c r="C12" s="196" t="s">
        <v>347</v>
      </c>
      <c r="D12" s="255">
        <v>1504000</v>
      </c>
      <c r="E12" s="255">
        <f>397605+221279+177023+141619</f>
        <v>937526</v>
      </c>
      <c r="F12" s="255">
        <f t="shared" si="0"/>
        <v>566474</v>
      </c>
      <c r="G12" s="255"/>
      <c r="H12" s="255"/>
      <c r="I12" s="255"/>
      <c r="J12" s="255">
        <f t="shared" ref="J12:J20" si="1">F12-I12+H12-G12</f>
        <v>566474</v>
      </c>
      <c r="M12" s="5"/>
      <c r="N12" s="5"/>
      <c r="O12" s="5"/>
      <c r="P12" s="5"/>
      <c r="Q12" s="5"/>
      <c r="R12" s="5"/>
      <c r="S12" s="5"/>
      <c r="T12" s="297"/>
      <c r="U12" s="298"/>
      <c r="V12" s="5"/>
      <c r="W12" s="298"/>
    </row>
    <row r="13" spans="2:23" ht="15">
      <c r="B13" s="196">
        <v>5</v>
      </c>
      <c r="C13" s="196" t="s">
        <v>348</v>
      </c>
      <c r="D13" s="255">
        <v>391475</v>
      </c>
      <c r="E13" s="255">
        <f>95840+59127+47302+18921</f>
        <v>221190</v>
      </c>
      <c r="F13" s="255">
        <f t="shared" si="0"/>
        <v>170285</v>
      </c>
      <c r="G13" s="255"/>
      <c r="H13" s="255"/>
      <c r="I13" s="255"/>
      <c r="J13" s="255">
        <f t="shared" si="1"/>
        <v>170285</v>
      </c>
      <c r="M13" s="5"/>
      <c r="N13" s="5"/>
      <c r="O13" s="5"/>
      <c r="P13" s="5"/>
      <c r="Q13" s="5"/>
      <c r="R13" s="5"/>
      <c r="S13" s="5"/>
      <c r="T13" s="297"/>
      <c r="U13" s="298"/>
      <c r="V13" s="5"/>
      <c r="W13" s="298"/>
    </row>
    <row r="14" spans="2:23" ht="15">
      <c r="B14" s="196">
        <v>6</v>
      </c>
      <c r="C14" s="196" t="s">
        <v>349</v>
      </c>
      <c r="D14" s="255">
        <v>1396937</v>
      </c>
      <c r="E14" s="255">
        <f>252200+286184+171711+137368</f>
        <v>847463</v>
      </c>
      <c r="F14" s="255">
        <f t="shared" si="0"/>
        <v>549474</v>
      </c>
      <c r="G14" s="255"/>
      <c r="H14" s="255"/>
      <c r="I14" s="255"/>
      <c r="J14" s="255">
        <f t="shared" si="1"/>
        <v>549474</v>
      </c>
      <c r="M14" s="5"/>
      <c r="N14" s="5"/>
      <c r="O14" s="5"/>
      <c r="P14" s="5"/>
      <c r="Q14" s="5"/>
      <c r="R14" s="5"/>
      <c r="S14" s="5"/>
      <c r="T14" s="297"/>
      <c r="U14" s="298"/>
      <c r="V14" s="5"/>
      <c r="W14" s="298"/>
    </row>
    <row r="15" spans="2:23" ht="15">
      <c r="B15" s="196">
        <v>7</v>
      </c>
      <c r="C15" s="196" t="s">
        <v>350</v>
      </c>
      <c r="D15" s="255">
        <v>13037421</v>
      </c>
      <c r="E15" s="255">
        <f>3107400+1986004+1588803+953282</f>
        <v>7635489</v>
      </c>
      <c r="F15" s="255">
        <f t="shared" si="0"/>
        <v>5401932</v>
      </c>
      <c r="G15" s="255"/>
      <c r="H15" s="255"/>
      <c r="I15" s="255"/>
      <c r="J15" s="255">
        <f t="shared" si="1"/>
        <v>5401932</v>
      </c>
      <c r="M15" s="5"/>
      <c r="N15" s="5"/>
      <c r="O15" s="5"/>
      <c r="P15" s="5"/>
      <c r="Q15" s="5"/>
      <c r="R15" s="5"/>
      <c r="S15" s="5"/>
      <c r="T15" s="297"/>
      <c r="U15" s="298"/>
      <c r="V15" s="5"/>
      <c r="W15" s="298"/>
    </row>
    <row r="16" spans="2:23" ht="15">
      <c r="B16" s="196">
        <v>8</v>
      </c>
      <c r="C16" s="196" t="s">
        <v>351</v>
      </c>
      <c r="D16" s="255">
        <v>119623</v>
      </c>
      <c r="E16" s="255">
        <f>23925+19140+15312</f>
        <v>58377</v>
      </c>
      <c r="F16" s="255">
        <f t="shared" si="0"/>
        <v>61246</v>
      </c>
      <c r="G16" s="255"/>
      <c r="H16" s="255"/>
      <c r="I16" s="255"/>
      <c r="J16" s="255">
        <f t="shared" si="1"/>
        <v>61246</v>
      </c>
      <c r="M16" s="5"/>
      <c r="N16" s="5"/>
      <c r="O16" s="5"/>
      <c r="P16" s="5"/>
      <c r="Q16" s="5"/>
      <c r="R16" s="5"/>
      <c r="S16" s="5"/>
      <c r="T16" s="297"/>
      <c r="U16" s="298"/>
      <c r="V16" s="5"/>
      <c r="W16" s="298"/>
    </row>
    <row r="17" spans="2:23" ht="15">
      <c r="B17" s="196">
        <v>9</v>
      </c>
      <c r="C17" s="196" t="s">
        <v>383</v>
      </c>
      <c r="D17" s="255"/>
      <c r="E17" s="255"/>
      <c r="F17" s="255">
        <v>464520</v>
      </c>
      <c r="G17" s="255"/>
      <c r="H17" s="255"/>
      <c r="I17" s="255"/>
      <c r="J17" s="255">
        <f t="shared" si="1"/>
        <v>464520</v>
      </c>
      <c r="M17" s="5"/>
      <c r="N17" s="5"/>
      <c r="O17" s="5"/>
      <c r="P17" s="5"/>
      <c r="Q17" s="5"/>
      <c r="R17" s="5"/>
      <c r="S17" s="5"/>
      <c r="T17" s="297"/>
      <c r="U17" s="298"/>
      <c r="V17" s="5"/>
      <c r="W17" s="298"/>
    </row>
    <row r="18" spans="2:23" ht="15">
      <c r="B18" s="196">
        <v>10</v>
      </c>
      <c r="C18" s="196" t="s">
        <v>384</v>
      </c>
      <c r="D18" s="255"/>
      <c r="E18" s="255"/>
      <c r="F18" s="255">
        <v>160440</v>
      </c>
      <c r="G18" s="255"/>
      <c r="H18" s="255"/>
      <c r="I18" s="255"/>
      <c r="J18" s="255">
        <f t="shared" si="1"/>
        <v>160440</v>
      </c>
      <c r="K18" s="5"/>
      <c r="L18" s="5"/>
      <c r="M18" s="5"/>
      <c r="N18" s="5"/>
      <c r="O18" s="5"/>
      <c r="P18" s="5"/>
      <c r="Q18" s="5"/>
      <c r="R18" s="5"/>
      <c r="S18" s="5"/>
      <c r="T18" s="297"/>
      <c r="U18" s="298"/>
      <c r="V18" s="5"/>
      <c r="W18" s="298"/>
    </row>
    <row r="19" spans="2:23" ht="15">
      <c r="B19" s="196">
        <v>11</v>
      </c>
      <c r="C19" s="196" t="s">
        <v>412</v>
      </c>
      <c r="D19" s="255"/>
      <c r="E19" s="255"/>
      <c r="F19" s="255"/>
      <c r="G19" s="255"/>
      <c r="H19" s="255">
        <v>123000</v>
      </c>
      <c r="I19" s="255"/>
      <c r="J19" s="255">
        <f t="shared" si="1"/>
        <v>123000</v>
      </c>
      <c r="K19" s="5"/>
      <c r="L19" s="5"/>
      <c r="M19" s="299"/>
      <c r="N19" s="299"/>
      <c r="O19" s="299"/>
      <c r="P19" s="299"/>
      <c r="Q19" s="299"/>
      <c r="R19" s="299"/>
      <c r="S19" s="299"/>
      <c r="T19" s="299"/>
      <c r="U19" s="299"/>
      <c r="V19" s="5"/>
      <c r="W19" s="5"/>
    </row>
    <row r="20" spans="2:23">
      <c r="B20" s="196">
        <v>12</v>
      </c>
      <c r="C20" s="196" t="s">
        <v>413</v>
      </c>
      <c r="D20" s="255"/>
      <c r="E20" s="255"/>
      <c r="F20" s="255"/>
      <c r="G20" s="255"/>
      <c r="H20" s="255">
        <v>72500</v>
      </c>
      <c r="I20" s="255"/>
      <c r="J20" s="255">
        <f t="shared" si="1"/>
        <v>72500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ht="15">
      <c r="B21" s="290"/>
      <c r="C21" s="290" t="s">
        <v>414</v>
      </c>
      <c r="D21" s="302">
        <f>SUM(D9:D20)</f>
        <v>18140456</v>
      </c>
      <c r="E21" s="302">
        <f t="shared" ref="E21:J21" si="2">SUM(E9:E20)</f>
        <v>10180638</v>
      </c>
      <c r="F21" s="302">
        <f t="shared" si="2"/>
        <v>8584778</v>
      </c>
      <c r="G21" s="302">
        <f t="shared" si="2"/>
        <v>0</v>
      </c>
      <c r="H21" s="302">
        <f t="shared" si="2"/>
        <v>195500</v>
      </c>
      <c r="I21" s="302">
        <f t="shared" si="2"/>
        <v>0</v>
      </c>
      <c r="J21" s="302">
        <f t="shared" si="2"/>
        <v>8780278</v>
      </c>
      <c r="K21" s="300"/>
      <c r="L21" s="5"/>
      <c r="Q21" s="301"/>
    </row>
    <row r="22" spans="2:23">
      <c r="K22" s="5"/>
      <c r="L22" s="5"/>
    </row>
  </sheetData>
  <mergeCells count="4">
    <mergeCell ref="D7:F7"/>
    <mergeCell ref="G7:J7"/>
    <mergeCell ref="O7:Q7"/>
    <mergeCell ref="R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Kop.</vt:lpstr>
      <vt:lpstr>Aktivet</vt:lpstr>
      <vt:lpstr>Pasivet</vt:lpstr>
      <vt:lpstr>PASH 1</vt:lpstr>
      <vt:lpstr>Fluksi 1</vt:lpstr>
      <vt:lpstr>Kapitali 1</vt:lpstr>
      <vt:lpstr>Shenimet </vt:lpstr>
      <vt:lpstr>Shenimet shpjeguese</vt:lpstr>
      <vt:lpstr>AAM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2017-03-29T07:26:24Z</cp:lastPrinted>
  <dcterms:created xsi:type="dcterms:W3CDTF">2002-02-16T18:16:52Z</dcterms:created>
  <dcterms:modified xsi:type="dcterms:W3CDTF">2022-07-23T10:37:31Z</dcterms:modified>
</cp:coreProperties>
</file>