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8975" windowHeight="8640" activeTab="1"/>
  </bookViews>
  <sheets>
    <sheet name="Emri" sheetId="1" r:id="rId1"/>
    <sheet name="Aktivi" sheetId="2" r:id="rId2"/>
    <sheet name="Pasivi" sheetId="3" r:id="rId3"/>
    <sheet name="PASH" sheetId="4" r:id="rId4"/>
    <sheet name="CASH- FLOW" sheetId="5" r:id="rId5"/>
    <sheet name="KAPITALI" sheetId="6" r:id="rId6"/>
  </sheets>
  <externalReferences>
    <externalReference r:id="rId7"/>
  </externalReferences>
  <calcPr calcId="125725"/>
</workbook>
</file>

<file path=xl/calcChain.xml><?xml version="1.0" encoding="utf-8"?>
<calcChain xmlns="http://schemas.openxmlformats.org/spreadsheetml/2006/main">
  <c r="E44" i="2"/>
  <c r="E42"/>
  <c r="E36"/>
  <c r="E24"/>
  <c r="E17"/>
  <c r="E11"/>
  <c r="E6"/>
  <c r="C37" i="6"/>
  <c r="I35"/>
  <c r="I34"/>
  <c r="I32"/>
  <c r="I31"/>
  <c r="I28"/>
  <c r="I26"/>
  <c r="H24"/>
  <c r="H37" s="1"/>
  <c r="G24"/>
  <c r="G37" s="1"/>
  <c r="F24"/>
  <c r="F37" s="1"/>
  <c r="E24"/>
  <c r="E37" s="1"/>
  <c r="D24"/>
  <c r="D37" s="1"/>
  <c r="I22"/>
  <c r="I21"/>
  <c r="I18"/>
  <c r="I16"/>
  <c r="I11"/>
  <c r="I10"/>
  <c r="C48" i="5"/>
  <c r="C44"/>
  <c r="C30"/>
  <c r="C35" s="1"/>
  <c r="C27" s="1"/>
  <c r="C21"/>
  <c r="C20"/>
  <c r="C18"/>
  <c r="C16"/>
  <c r="C14"/>
  <c r="C11"/>
  <c r="E47" i="3"/>
  <c r="E26"/>
  <c r="E28" s="1"/>
  <c r="E32" s="1"/>
  <c r="E14"/>
  <c r="E19" s="1"/>
  <c r="E22" s="1"/>
  <c r="E12"/>
  <c r="E51" i="2" l="1"/>
  <c r="E28"/>
  <c r="E53" s="1"/>
  <c r="C12" i="5"/>
  <c r="C25" s="1"/>
  <c r="C46" s="1"/>
  <c r="C50" s="1"/>
  <c r="F50" s="1"/>
  <c r="E6" i="3"/>
  <c r="I24" i="6"/>
  <c r="I37"/>
  <c r="E50" i="3"/>
  <c r="G50" s="1"/>
  <c r="E33"/>
</calcChain>
</file>

<file path=xl/sharedStrings.xml><?xml version="1.0" encoding="utf-8"?>
<sst xmlns="http://schemas.openxmlformats.org/spreadsheetml/2006/main" count="322" uniqueCount="240">
  <si>
    <t>EMRI DHE ADRESA E PLOTE     :</t>
  </si>
  <si>
    <t>"ALBIN TROS 2011" shpk</t>
  </si>
  <si>
    <t>Rr. Alemsha Stafa</t>
  </si>
  <si>
    <t>Elbasan</t>
  </si>
  <si>
    <t xml:space="preserve">NUIS                                              : </t>
  </si>
  <si>
    <t>L13510201L</t>
  </si>
  <si>
    <t>STATUSI     JURIDIK                  :</t>
  </si>
  <si>
    <t xml:space="preserve">Shoqeri  me   pergjegjesi  te  kufizuar </t>
  </si>
  <si>
    <r>
      <t xml:space="preserve">VEPRIMTATRIA    KRYESORE   :  </t>
    </r>
    <r>
      <rPr>
        <b/>
        <u/>
        <sz val="11"/>
        <rFont val="Tahoma"/>
        <family val="2"/>
      </rPr>
      <t xml:space="preserve">   </t>
    </r>
  </si>
  <si>
    <t>Punime ne ndertim, tregeti</t>
  </si>
  <si>
    <t xml:space="preserve">                  LLOGARITE      VJETORE </t>
  </si>
  <si>
    <r>
      <t xml:space="preserve">PERIUDHA    NGA    </t>
    </r>
    <r>
      <rPr>
        <sz val="11"/>
        <rFont val="Tahoma"/>
        <family val="2"/>
      </rPr>
      <t xml:space="preserve"> 01.01.2013     deri  me     31.12.2013</t>
    </r>
  </si>
  <si>
    <t>DATA   E   MBYLLJES    27.03.2014</t>
  </si>
  <si>
    <t>MIRATUAR   NGA   _______________________________</t>
  </si>
  <si>
    <t>Me   date  ________________________</t>
  </si>
  <si>
    <t>Data    e   depozitimit   ____________________________</t>
  </si>
  <si>
    <t xml:space="preserve">                    B      I      L      A       N     C     I</t>
  </si>
  <si>
    <t>PASIVI</t>
  </si>
  <si>
    <t>Nr</t>
  </si>
  <si>
    <t>VITI</t>
  </si>
  <si>
    <t>DETYRIMET DHE KAPITALET</t>
  </si>
  <si>
    <t>rend</t>
  </si>
  <si>
    <t xml:space="preserve">SHENIME </t>
  </si>
  <si>
    <t>I</t>
  </si>
  <si>
    <t>DETYRIMET AFATSHKURTRA</t>
  </si>
  <si>
    <t>Derivativet</t>
  </si>
  <si>
    <t>Huamarrjet</t>
  </si>
  <si>
    <t>a</t>
  </si>
  <si>
    <t>Huate dhe oblikacionet afatshkurtra</t>
  </si>
  <si>
    <t>b</t>
  </si>
  <si>
    <t>Kthimet/Ripagesat e huave afatshkurtra</t>
  </si>
  <si>
    <t>c</t>
  </si>
  <si>
    <t xml:space="preserve">Bono te konvertueshme </t>
  </si>
  <si>
    <t>TOTALI 2</t>
  </si>
  <si>
    <t>Huate dhe parapagimet</t>
  </si>
  <si>
    <t>Te pagueshme ndaj furnitoreve</t>
  </si>
  <si>
    <t>Te pagueshme ndaj punonjesve</t>
  </si>
  <si>
    <t>Detyrimet tatimore</t>
  </si>
  <si>
    <t>d</t>
  </si>
  <si>
    <t>Hua te tjera</t>
  </si>
  <si>
    <t>e</t>
  </si>
  <si>
    <t>Parapagimet e arketuara</t>
  </si>
  <si>
    <t>TOTALI 3</t>
  </si>
  <si>
    <t>Grantet dhe te ardhurat e shtyra</t>
  </si>
  <si>
    <t>Provizionet afatshkurtra</t>
  </si>
  <si>
    <t>TOTALI DETYRIMEVE. AFATSHKURTRA ( I )</t>
  </si>
  <si>
    <t>II</t>
  </si>
  <si>
    <t>DETYRIME AFATGJATA</t>
  </si>
  <si>
    <t>Huate afatgjata</t>
  </si>
  <si>
    <t>Hua,bono dhe detyrimenga qeraja financiare</t>
  </si>
  <si>
    <t xml:space="preserve">Bonot e konvertueshme </t>
  </si>
  <si>
    <t>TOTALI 1</t>
  </si>
  <si>
    <t>Huamarrje te tjera afatgjata</t>
  </si>
  <si>
    <t>Provizione afatgjata</t>
  </si>
  <si>
    <t>TOTALI I DETYRIMEVE AFATGJATA ( II )</t>
  </si>
  <si>
    <t>TOTALI I DETYRIMEVE  ( I+II )</t>
  </si>
  <si>
    <t>III</t>
  </si>
  <si>
    <t>KAPITALI</t>
  </si>
  <si>
    <t>Aksionet e pakices</t>
  </si>
  <si>
    <t>Kapitali qe I perket aksionareve te shoqerise meme</t>
  </si>
  <si>
    <t>Kapitali aksionar</t>
  </si>
  <si>
    <t>Primi I aksionit</t>
  </si>
  <si>
    <t>Njesite ose aksionet e thesarit ( negative)</t>
  </si>
  <si>
    <t>Rezerva statutore</t>
  </si>
  <si>
    <t>Rezerva ligjore</t>
  </si>
  <si>
    <t>Rezerva te tjera</t>
  </si>
  <si>
    <t>Fitimet e pashperndara</t>
  </si>
  <si>
    <t>Fitimi ( humbja )e vitit financiar</t>
  </si>
  <si>
    <t>TOTALI I KAPITALIT  III (1-10)</t>
  </si>
  <si>
    <t>TOTALI I DETYRIMEVE KAPITALIT (I+II+III)</t>
  </si>
  <si>
    <t>KONTABILIST I MIRATUAR</t>
  </si>
  <si>
    <t>ADMINISTRATOR</t>
  </si>
  <si>
    <t>ILMI PUPULEKU</t>
  </si>
  <si>
    <t>PASQYRA E TE ARDHURAVE DHE SHPENZIMEVE</t>
  </si>
  <si>
    <t>KLASIFIKIMI I SHPENZIMEVE SIPAS NATYRES</t>
  </si>
  <si>
    <t>REFERENCAT</t>
  </si>
  <si>
    <t xml:space="preserve">VITI </t>
  </si>
  <si>
    <t>NR</t>
  </si>
  <si>
    <t xml:space="preserve">PERSHKRIMI I ELEMENTEVE </t>
  </si>
  <si>
    <t>NR.LLOG</t>
  </si>
  <si>
    <t>Shitjet neto</t>
  </si>
  <si>
    <t>Te ardhura te tjera nga veprimtarite e shfrytezimit</t>
  </si>
  <si>
    <t>702-708X</t>
  </si>
  <si>
    <t>Ndryshimet ne inventarin e produkteve te gateshme dhe Pr. Proc.</t>
  </si>
  <si>
    <t>TOTALI TE ARDHURAVE ( 1-2 )</t>
  </si>
  <si>
    <t>Ndryshimet ne inventarin e prod. te gat. dhe Pr. Proc.</t>
  </si>
  <si>
    <t xml:space="preserve">Materiale te konsumuara </t>
  </si>
  <si>
    <t>601-608X</t>
  </si>
  <si>
    <t>Kostot e punes</t>
  </si>
  <si>
    <t>641-648</t>
  </si>
  <si>
    <t>Pagat e personelit</t>
  </si>
  <si>
    <t xml:space="preserve">Shpenzime per sigurime shoqerore dhe shendetsore </t>
  </si>
  <si>
    <t>Amortizimet dhe zhvleresimet</t>
  </si>
  <si>
    <t>68X</t>
  </si>
  <si>
    <t>Shpenzime te tjera</t>
  </si>
  <si>
    <t>61-63</t>
  </si>
  <si>
    <t>TOTALI I SHPENZIMEVE   ( 4 - 7 )</t>
  </si>
  <si>
    <t>Fitimi apo humbja nga veprimtaria kryesore (1+2+/-3-8)</t>
  </si>
  <si>
    <t>Te ardhurat dhe shpenzimet financiare nga njesi te kontroll</t>
  </si>
  <si>
    <t>Te ardhurat dhe shpenzimet financiare nga pjesmarrjet</t>
  </si>
  <si>
    <t xml:space="preserve">Te ardhurat dhe shpenzimet financiare </t>
  </si>
  <si>
    <t xml:space="preserve">Te ardhurat dhe shpenzimet financiare nga investime  </t>
  </si>
  <si>
    <t>763,764,765,</t>
  </si>
  <si>
    <t>te tjera financiare afatgjata</t>
  </si>
  <si>
    <t>Te ardhurat dhe shpenzimet nga interesat</t>
  </si>
  <si>
    <t>Fitimet ( humbjet ) nga kursi I kembimit</t>
  </si>
  <si>
    <t xml:space="preserve">Te ardhura dhe shpenzime te tjera financiare </t>
  </si>
  <si>
    <t>TOTALI I TE ARDHURAVE DHE SHPENZIMEVE FINANCIARE (A-D)</t>
  </si>
  <si>
    <t>Fitimi  ( humbja )  para tatimit   ( 9+/-13  )</t>
  </si>
  <si>
    <t>Shpenzimet e tatimit mbi fitimin</t>
  </si>
  <si>
    <t>Fitimi  ( humbja ) neto e vitit financiar  (  14-15 )</t>
  </si>
  <si>
    <t>PASQYRA E FLUKSIT MONETAR - METODA INDIREKTE</t>
  </si>
  <si>
    <t>EMERTIMI</t>
  </si>
  <si>
    <t>PERIUDHA</t>
  </si>
  <si>
    <t xml:space="preserve">PERIUDHA </t>
  </si>
  <si>
    <t>RAPORTUESE</t>
  </si>
  <si>
    <t>PARAARDHESE</t>
  </si>
  <si>
    <t>FLUKSI MONETAR NGA VEPRIMTARITE E SHFRYTEZIMIT</t>
  </si>
  <si>
    <t>Fitimi para tatimit</t>
  </si>
  <si>
    <t>Rregullime per:                     ( 1-4 )</t>
  </si>
  <si>
    <t xml:space="preserve">     1 - Amortizimin  ( + )</t>
  </si>
  <si>
    <t xml:space="preserve">     2 - Humbje nga kembimet valutore ( + )</t>
  </si>
  <si>
    <t xml:space="preserve">     3 - Te ardhura nga investimet  ( - )</t>
  </si>
  <si>
    <t xml:space="preserve">     4 - Shpenzime per interesa     ( + )</t>
  </si>
  <si>
    <t xml:space="preserve">Rritje / renie ne tepricen e kerkesave te arketueshme nga </t>
  </si>
  <si>
    <t>aktiviteti, si dhe dhe kerkesave te arketueshme te tjera</t>
  </si>
  <si>
    <t>Rritje / renie ne tepricen e inventarit</t>
  </si>
  <si>
    <t>Rritje / renie ne tepricen e detyrimeve , per tu paguar nga aktiviteti</t>
  </si>
  <si>
    <t>f</t>
  </si>
  <si>
    <t>Parapagime dhe shpenzime shtyra</t>
  </si>
  <si>
    <t>g</t>
  </si>
  <si>
    <t>Tatim fitimi I llogaritur</t>
  </si>
  <si>
    <t xml:space="preserve">Mjete Monetare neto te perfituara nga </t>
  </si>
  <si>
    <t>aktivitetet e shfrytezimit   ( a-e  )</t>
  </si>
  <si>
    <t>FLUKSI MONETAR NGA VEPRIMTARITE INVESTUESE</t>
  </si>
  <si>
    <t>Blerja e shoqerise se kontrolluar X minus parat e arketuara</t>
  </si>
  <si>
    <t xml:space="preserve">Blerja e aktiveve afatgjata materiale </t>
  </si>
  <si>
    <t>Te ardhura nga shitja e paisjeve</t>
  </si>
  <si>
    <t>Interesi I arketuar</t>
  </si>
  <si>
    <t>Dividentet e arketuar</t>
  </si>
  <si>
    <t>Mjete Monetare neto e perdorur nga veprimtarite investuese( a-e )</t>
  </si>
  <si>
    <t xml:space="preserve">FLUKSI MONETAR NGA VEPRIMTARITE FINANCIARE </t>
  </si>
  <si>
    <t>Te ardhura nga emetimi I kapitalit aksionar</t>
  </si>
  <si>
    <t>Te ardhura nga huamarrje afatgjata</t>
  </si>
  <si>
    <t xml:space="preserve">Pagesat e detyrimeve te qirase financiare </t>
  </si>
  <si>
    <t xml:space="preserve">Dividentet e paguar </t>
  </si>
  <si>
    <t xml:space="preserve">Mjete Monetare neto e perdorur nga veprimtarite financiare( a-d ) </t>
  </si>
  <si>
    <t>IV</t>
  </si>
  <si>
    <t xml:space="preserve">Rritja / renia neto e mjeteve monetare </t>
  </si>
  <si>
    <t>V</t>
  </si>
  <si>
    <t>Mjetet monetare ne fillim te periudhes kontabel</t>
  </si>
  <si>
    <t>VI</t>
  </si>
  <si>
    <t>Mjetet monetare ne fund te periudhes kontabel</t>
  </si>
  <si>
    <t>ALBIN TROS 2011 SHPK</t>
  </si>
  <si>
    <t>PASQYRA E NDRYSHIMEVE NE KAPITAL</t>
  </si>
  <si>
    <t xml:space="preserve">EMERTIMI I ZERAVE </t>
  </si>
  <si>
    <t xml:space="preserve">PRIMI I </t>
  </si>
  <si>
    <t xml:space="preserve">AKSIONET </t>
  </si>
  <si>
    <t>REZERVA</t>
  </si>
  <si>
    <t xml:space="preserve">REZERVA  </t>
  </si>
  <si>
    <t xml:space="preserve">FITIMI </t>
  </si>
  <si>
    <t>TOTALI</t>
  </si>
  <si>
    <t>AKSIONAR</t>
  </si>
  <si>
    <t>AKSIONIT</t>
  </si>
  <si>
    <t xml:space="preserve"> E </t>
  </si>
  <si>
    <t>LIGJORE ,</t>
  </si>
  <si>
    <t xml:space="preserve">TE KONVERT </t>
  </si>
  <si>
    <t xml:space="preserve">I PA </t>
  </si>
  <si>
    <t>THESARIT</t>
  </si>
  <si>
    <t>STATUTOR</t>
  </si>
  <si>
    <t>NE VALUTE</t>
  </si>
  <si>
    <t>SHPERND.</t>
  </si>
  <si>
    <t>Pozicioni me 31.dhjetor 11</t>
  </si>
  <si>
    <t xml:space="preserve">Efekti I ndryshimeve </t>
  </si>
  <si>
    <t>ne politikat kontabel</t>
  </si>
  <si>
    <t>Pozicioni I rregulluar</t>
  </si>
  <si>
    <t xml:space="preserve">Efektet e ndryshimit te </t>
  </si>
  <si>
    <t>kurseve te kembimit</t>
  </si>
  <si>
    <t>gjate konsolidimit</t>
  </si>
  <si>
    <t>Totali I te ardhurave apo</t>
  </si>
  <si>
    <t>I shpenzimeve , qe nuk jane</t>
  </si>
  <si>
    <t>njohur ne pasq. e te A dheSH</t>
  </si>
  <si>
    <t>Fitimi neto I vitit financiar</t>
  </si>
  <si>
    <t>Dividentet e paguar</t>
  </si>
  <si>
    <t xml:space="preserve">Transferime ne rezerven e </t>
  </si>
  <si>
    <t>detyrueshme statutore</t>
  </si>
  <si>
    <t>Emetim I kapitalit aksionar</t>
  </si>
  <si>
    <t>Pozicioni me 01 janar 2013</t>
  </si>
  <si>
    <t>Efektet e ndryshimit te kursev</t>
  </si>
  <si>
    <t>te kembimit gjate konsolidimit</t>
  </si>
  <si>
    <t xml:space="preserve">shpenzimeve , qe nuk jane </t>
  </si>
  <si>
    <t>njohur ne pasq.e te A dhe SH</t>
  </si>
  <si>
    <t xml:space="preserve">Fitimi neto per periudhen </t>
  </si>
  <si>
    <t>kontabel</t>
  </si>
  <si>
    <t>Emetimi I kapitalit aksionar</t>
  </si>
  <si>
    <t>Aksione te thesarit te riblera</t>
  </si>
  <si>
    <t>Pozicioni me 31 dhjetor 13</t>
  </si>
  <si>
    <t>ADMINISTRATORI</t>
  </si>
  <si>
    <t>AKTIVI</t>
  </si>
  <si>
    <t xml:space="preserve">  A    K   T   I   V   E   T</t>
  </si>
  <si>
    <t>AKTIVET AFATSHKURTRA</t>
  </si>
  <si>
    <t xml:space="preserve">Aktive monetare </t>
  </si>
  <si>
    <t>Derivative dhe aktive te mbajtura per tregetim</t>
  </si>
  <si>
    <t>Aktivet e mbajtura per tregetim</t>
  </si>
  <si>
    <t>Aktive te tjera financiare afatshkurtera</t>
  </si>
  <si>
    <t>Llogari/Kerkesa te arketueshme</t>
  </si>
  <si>
    <t>Llogari/Kerkesa te tjera te arketueshme</t>
  </si>
  <si>
    <t>Instrumente te tjera borxhi</t>
  </si>
  <si>
    <t>Investime te tjera financiare</t>
  </si>
  <si>
    <t>Inventari</t>
  </si>
  <si>
    <t xml:space="preserve">Lendet e para </t>
  </si>
  <si>
    <t>Prodhim ne proces</t>
  </si>
  <si>
    <t>Produkte te gatshme</t>
  </si>
  <si>
    <t>Mallra per rishitje</t>
  </si>
  <si>
    <t>Parapagesat per furnizime</t>
  </si>
  <si>
    <t>TOTALI 4</t>
  </si>
  <si>
    <t>Aktive biologjike afatshkurtra</t>
  </si>
  <si>
    <t xml:space="preserve">Aktivet afatshkurtra te mbajtura per shitje </t>
  </si>
  <si>
    <t>Parapagimet dhe shpenzimet e shtyra</t>
  </si>
  <si>
    <t>TOTALI AKTIVEVE AFATSHKURTRA         (  I  )</t>
  </si>
  <si>
    <t>AKTIVET AFATGJATA</t>
  </si>
  <si>
    <t>Investimetfinanciare afatgjata</t>
  </si>
  <si>
    <t>Pjesmarrje te tjera ne njesi te kontr.(vetem ne PF)</t>
  </si>
  <si>
    <t>Aksione dhe investime te tjera ne pjesmarrje</t>
  </si>
  <si>
    <t>Aksione dhe letra te tjera me vlere</t>
  </si>
  <si>
    <t xml:space="preserve">Llogari/Kerkesa te arketueshme afatgjata </t>
  </si>
  <si>
    <t>Aktive afatgjata materiale</t>
  </si>
  <si>
    <t>Toka</t>
  </si>
  <si>
    <t xml:space="preserve">Ndertesa </t>
  </si>
  <si>
    <t>Makineri dhe paisje</t>
  </si>
  <si>
    <t xml:space="preserve">Aktive te tjera afatgjata materiale ( me vl.kontab.) </t>
  </si>
  <si>
    <t>Aktivet Biologjike afatgjata</t>
  </si>
  <si>
    <t>Aktivet afatgjata jomateriale</t>
  </si>
  <si>
    <t>Emri I mire</t>
  </si>
  <si>
    <t>Shpenzimet e zhvillimit</t>
  </si>
  <si>
    <t xml:space="preserve">Aktive te tjera afatgjata jomateriale </t>
  </si>
  <si>
    <t>Kapitali aksionar I papaguar</t>
  </si>
  <si>
    <t>Aktive te tjera afatgjata</t>
  </si>
  <si>
    <t>TOTALI I AKTIVEVE AFAGJATA   ( II )</t>
  </si>
  <si>
    <t>T O T A L I    I    A K T I V EVE  (  I + II  )</t>
  </si>
</sst>
</file>

<file path=xl/styles.xml><?xml version="1.0" encoding="utf-8"?>
<styleSheet xmlns="http://schemas.openxmlformats.org/spreadsheetml/2006/main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_L_e_k_-;\-* #,##0.00_L_e_k_-;_-* &quot;-&quot;??_L_e_k_-;_-@_-"/>
    <numFmt numFmtId="165" formatCode="_-* #,##0_-;\-* #,##0_-;_-* &quot;-&quot;??_-;_-@_-"/>
    <numFmt numFmtId="166" formatCode="_-* #,##0_L_e_k_-;\-* #,##0_L_e_k_-;_-* &quot;-&quot;??_L_e_k_-;_-@_-"/>
    <numFmt numFmtId="167" formatCode="_-* #,##0.00&quot;Lek&quot;_-;\-* #,##0.00&quot;Lek&quot;_-;_-* &quot;-&quot;??&quot;Lek&quot;_-;_-@_-"/>
    <numFmt numFmtId="168" formatCode="#,##0.0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ahoma"/>
      <family val="2"/>
    </font>
    <font>
      <b/>
      <sz val="11"/>
      <name val="Tahoma"/>
      <family val="2"/>
    </font>
    <font>
      <b/>
      <sz val="11"/>
      <color theme="1"/>
      <name val="Tahoma"/>
      <family val="2"/>
    </font>
    <font>
      <b/>
      <u/>
      <sz val="11"/>
      <name val="Tahoma"/>
      <family val="2"/>
    </font>
    <font>
      <u/>
      <sz val="11"/>
      <name val="Tahoma"/>
      <family val="2"/>
    </font>
    <font>
      <sz val="10"/>
      <name val="Tahoma"/>
      <family val="2"/>
    </font>
    <font>
      <sz val="16"/>
      <name val="Tahoma"/>
      <family val="2"/>
    </font>
    <font>
      <b/>
      <sz val="10"/>
      <name val="Tahoma"/>
      <family val="2"/>
    </font>
    <font>
      <b/>
      <sz val="12"/>
      <name val="Tahoma"/>
      <family val="2"/>
    </font>
    <font>
      <b/>
      <sz val="14"/>
      <name val="Tahoma"/>
      <family val="2"/>
    </font>
    <font>
      <sz val="9"/>
      <name val="Tahoma"/>
      <family val="2"/>
    </font>
    <font>
      <b/>
      <sz val="9"/>
      <name val="Tahoma"/>
      <family val="2"/>
    </font>
    <font>
      <b/>
      <sz val="10"/>
      <color rgb="FFFF0000"/>
      <name val="Tahoma"/>
      <family val="2"/>
    </font>
    <font>
      <sz val="12"/>
      <name val="Tahoma"/>
      <family val="2"/>
    </font>
    <font>
      <b/>
      <sz val="16"/>
      <name val="Tahoma"/>
      <family val="2"/>
    </font>
    <font>
      <sz val="8"/>
      <name val="Tahoma"/>
      <family val="2"/>
    </font>
    <font>
      <b/>
      <sz val="18"/>
      <name val="Tahoma"/>
      <family val="2"/>
    </font>
    <font>
      <b/>
      <sz val="11"/>
      <color rgb="FFFF000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4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0" xfId="0" applyFont="1" applyBorder="1"/>
    <xf numFmtId="0" fontId="3" fillId="0" borderId="0" xfId="0" applyFont="1"/>
    <xf numFmtId="0" fontId="2" fillId="0" borderId="3" xfId="0" applyFont="1" applyBorder="1"/>
    <xf numFmtId="0" fontId="3" fillId="0" borderId="0" xfId="0" applyFont="1" applyBorder="1" applyAlignment="1"/>
    <xf numFmtId="0" fontId="3" fillId="0" borderId="1" xfId="0" applyFont="1" applyBorder="1" applyAlignment="1"/>
    <xf numFmtId="0" fontId="3" fillId="0" borderId="0" xfId="0" applyFont="1" applyBorder="1"/>
    <xf numFmtId="0" fontId="4" fillId="0" borderId="0" xfId="0" applyFont="1" applyBorder="1"/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5" fillId="0" borderId="0" xfId="0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3" fillId="0" borderId="0" xfId="0" applyFont="1" applyAlignment="1">
      <alignment horizontal="right"/>
    </xf>
    <xf numFmtId="0" fontId="3" fillId="0" borderId="2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3" fillId="0" borderId="7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 applyBorder="1" applyAlignment="1">
      <alignment horizontal="center"/>
    </xf>
    <xf numFmtId="0" fontId="8" fillId="0" borderId="1" xfId="0" applyFont="1" applyBorder="1" applyAlignment="1">
      <alignment horizontal="right"/>
    </xf>
    <xf numFmtId="0" fontId="8" fillId="0" borderId="1" xfId="0" applyFont="1" applyBorder="1"/>
    <xf numFmtId="0" fontId="8" fillId="0" borderId="1" xfId="0" applyFont="1" applyBorder="1" applyAlignment="1">
      <alignment horizontal="right"/>
    </xf>
    <xf numFmtId="0" fontId="8" fillId="0" borderId="0" xfId="0" applyFont="1" applyBorder="1"/>
    <xf numFmtId="0" fontId="9" fillId="0" borderId="5" xfId="0" applyFont="1" applyBorder="1" applyAlignment="1">
      <alignment horizontal="center"/>
    </xf>
    <xf numFmtId="0" fontId="9" fillId="0" borderId="5" xfId="0" applyFont="1" applyBorder="1"/>
    <xf numFmtId="0" fontId="7" fillId="0" borderId="5" xfId="0" applyFont="1" applyBorder="1" applyAlignment="1">
      <alignment horizontal="center"/>
    </xf>
    <xf numFmtId="0" fontId="10" fillId="0" borderId="5" xfId="0" applyFont="1" applyBorder="1" applyAlignment="1">
      <alignment horizontal="right"/>
    </xf>
    <xf numFmtId="0" fontId="7" fillId="0" borderId="14" xfId="0" applyFont="1" applyBorder="1" applyAlignment="1">
      <alignment horizontal="center"/>
    </xf>
    <xf numFmtId="0" fontId="11" fillId="0" borderId="14" xfId="0" applyFont="1" applyBorder="1" applyAlignment="1">
      <alignment horizontal="left"/>
    </xf>
    <xf numFmtId="0" fontId="10" fillId="0" borderId="14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65" fontId="3" fillId="0" borderId="15" xfId="1" applyNumberFormat="1" applyFont="1" applyFill="1" applyBorder="1"/>
    <xf numFmtId="165" fontId="7" fillId="0" borderId="0" xfId="0" applyNumberFormat="1" applyFont="1"/>
    <xf numFmtId="0" fontId="9" fillId="0" borderId="0" xfId="0" applyFont="1" applyBorder="1" applyAlignment="1">
      <alignment horizontal="center"/>
    </xf>
    <xf numFmtId="0" fontId="9" fillId="0" borderId="0" xfId="0" applyFont="1" applyBorder="1"/>
    <xf numFmtId="0" fontId="7" fillId="0" borderId="0" xfId="0" applyFont="1" applyBorder="1" applyAlignment="1">
      <alignment horizontal="center"/>
    </xf>
    <xf numFmtId="165" fontId="9" fillId="0" borderId="16" xfId="1" applyNumberFormat="1" applyFont="1" applyBorder="1"/>
    <xf numFmtId="165" fontId="9" fillId="0" borderId="0" xfId="1" applyNumberFormat="1" applyFont="1" applyBorder="1"/>
    <xf numFmtId="0" fontId="7" fillId="0" borderId="0" xfId="0" applyFont="1" applyBorder="1" applyAlignment="1"/>
    <xf numFmtId="165" fontId="7" fillId="0" borderId="0" xfId="1" applyNumberFormat="1" applyFont="1" applyBorder="1"/>
    <xf numFmtId="0" fontId="7" fillId="0" borderId="0" xfId="0" applyFont="1" applyBorder="1" applyAlignment="1">
      <alignment horizontal="left"/>
    </xf>
    <xf numFmtId="165" fontId="9" fillId="0" borderId="10" xfId="1" applyNumberFormat="1" applyFont="1" applyBorder="1"/>
    <xf numFmtId="0" fontId="7" fillId="0" borderId="0" xfId="0" applyFont="1" applyBorder="1"/>
    <xf numFmtId="0" fontId="9" fillId="0" borderId="0" xfId="0" applyFont="1" applyFill="1" applyBorder="1"/>
    <xf numFmtId="0" fontId="7" fillId="0" borderId="0" xfId="0" applyFont="1" applyFill="1" applyBorder="1"/>
    <xf numFmtId="165" fontId="3" fillId="0" borderId="1" xfId="1" applyNumberFormat="1" applyFont="1" applyBorder="1"/>
    <xf numFmtId="3" fontId="7" fillId="0" borderId="0" xfId="0" applyNumberFormat="1" applyFont="1"/>
    <xf numFmtId="0" fontId="9" fillId="0" borderId="0" xfId="0" applyFont="1" applyFill="1" applyBorder="1" applyAlignment="1">
      <alignment horizontal="center"/>
    </xf>
    <xf numFmtId="0" fontId="3" fillId="0" borderId="0" xfId="0" applyFont="1" applyFill="1" applyBorder="1"/>
    <xf numFmtId="165" fontId="9" fillId="0" borderId="17" xfId="1" applyNumberFormat="1" applyFont="1" applyBorder="1"/>
    <xf numFmtId="165" fontId="9" fillId="0" borderId="1" xfId="1" applyNumberFormat="1" applyFont="1" applyBorder="1"/>
    <xf numFmtId="0" fontId="9" fillId="0" borderId="0" xfId="0" applyFont="1" applyFill="1" applyBorder="1" applyAlignment="1">
      <alignment horizontal="left"/>
    </xf>
    <xf numFmtId="0" fontId="12" fillId="0" borderId="0" xfId="0" applyFont="1" applyFill="1" applyBorder="1"/>
    <xf numFmtId="0" fontId="13" fillId="0" borderId="0" xfId="0" applyFont="1" applyFill="1" applyBorder="1" applyAlignment="1">
      <alignment horizontal="left"/>
    </xf>
    <xf numFmtId="165" fontId="14" fillId="0" borderId="0" xfId="1" applyNumberFormat="1" applyFont="1" applyBorder="1"/>
    <xf numFmtId="0" fontId="15" fillId="0" borderId="0" xfId="0" applyFont="1" applyBorder="1" applyAlignment="1">
      <alignment horizontal="center"/>
    </xf>
    <xf numFmtId="165" fontId="10" fillId="0" borderId="17" xfId="1" applyNumberFormat="1" applyFont="1" applyBorder="1"/>
    <xf numFmtId="165" fontId="15" fillId="0" borderId="0" xfId="0" applyNumberFormat="1" applyFont="1"/>
    <xf numFmtId="0" fontId="15" fillId="0" borderId="0" xfId="0" applyFont="1"/>
    <xf numFmtId="3" fontId="7" fillId="0" borderId="0" xfId="0" applyNumberFormat="1" applyFont="1" applyFill="1" applyBorder="1"/>
    <xf numFmtId="3" fontId="7" fillId="0" borderId="0" xfId="0" applyNumberFormat="1" applyFont="1" applyBorder="1"/>
    <xf numFmtId="4" fontId="7" fillId="0" borderId="0" xfId="0" applyNumberFormat="1" applyFont="1"/>
    <xf numFmtId="0" fontId="9" fillId="0" borderId="0" xfId="0" applyFont="1" applyAlignment="1">
      <alignment horizontal="left"/>
    </xf>
    <xf numFmtId="3" fontId="9" fillId="0" borderId="0" xfId="0" applyNumberFormat="1" applyFont="1" applyBorder="1"/>
    <xf numFmtId="0" fontId="16" fillId="0" borderId="0" xfId="0" applyFont="1" applyBorder="1"/>
    <xf numFmtId="0" fontId="9" fillId="2" borderId="5" xfId="0" applyFont="1" applyFill="1" applyBorder="1" applyAlignment="1">
      <alignment horizontal="center"/>
    </xf>
    <xf numFmtId="0" fontId="9" fillId="2" borderId="5" xfId="0" applyFont="1" applyFill="1" applyBorder="1"/>
    <xf numFmtId="0" fontId="12" fillId="2" borderId="5" xfId="0" applyFont="1" applyFill="1" applyBorder="1" applyAlignment="1">
      <alignment horizontal="center"/>
    </xf>
    <xf numFmtId="0" fontId="13" fillId="2" borderId="5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/>
    </xf>
    <xf numFmtId="0" fontId="9" fillId="0" borderId="0" xfId="0" applyFont="1" applyBorder="1" applyAlignment="1">
      <alignment horizontal="left"/>
    </xf>
    <xf numFmtId="3" fontId="7" fillId="0" borderId="0" xfId="0" applyNumberFormat="1" applyFont="1" applyBorder="1" applyAlignment="1">
      <alignment horizontal="center"/>
    </xf>
    <xf numFmtId="0" fontId="13" fillId="0" borderId="0" xfId="0" applyFont="1" applyBorder="1"/>
    <xf numFmtId="165" fontId="9" fillId="0" borderId="14" xfId="1" applyNumberFormat="1" applyFont="1" applyBorder="1"/>
    <xf numFmtId="165" fontId="9" fillId="0" borderId="0" xfId="1" applyNumberFormat="1" applyFont="1" applyFill="1" applyBorder="1"/>
    <xf numFmtId="166" fontId="7" fillId="0" borderId="0" xfId="1" applyNumberFormat="1" applyFont="1"/>
    <xf numFmtId="43" fontId="7" fillId="0" borderId="0" xfId="0" applyNumberFormat="1" applyFont="1"/>
    <xf numFmtId="165" fontId="9" fillId="0" borderId="14" xfId="1" applyNumberFormat="1" applyFont="1" applyFill="1" applyBorder="1"/>
    <xf numFmtId="3" fontId="9" fillId="0" borderId="0" xfId="0" applyNumberFormat="1" applyFont="1" applyFill="1" applyBorder="1"/>
    <xf numFmtId="16" fontId="7" fillId="0" borderId="0" xfId="0" applyNumberFormat="1" applyFont="1" applyBorder="1" applyAlignment="1">
      <alignment horizontal="center"/>
    </xf>
    <xf numFmtId="0" fontId="12" fillId="0" borderId="0" xfId="0" applyFont="1" applyFill="1" applyBorder="1" applyAlignment="1"/>
    <xf numFmtId="0" fontId="13" fillId="0" borderId="0" xfId="0" applyFont="1" applyFill="1" applyBorder="1" applyAlignment="1"/>
    <xf numFmtId="9" fontId="7" fillId="0" borderId="0" xfId="3" applyNumberFormat="1" applyFont="1"/>
    <xf numFmtId="0" fontId="9" fillId="0" borderId="1" xfId="0" applyFont="1" applyBorder="1" applyAlignment="1">
      <alignment horizontal="center"/>
    </xf>
    <xf numFmtId="0" fontId="9" fillId="0" borderId="1" xfId="0" applyFont="1" applyFill="1" applyBorder="1" applyAlignment="1">
      <alignment horizontal="left"/>
    </xf>
    <xf numFmtId="3" fontId="7" fillId="0" borderId="1" xfId="0" applyNumberFormat="1" applyFont="1" applyBorder="1" applyAlignment="1">
      <alignment horizontal="center"/>
    </xf>
    <xf numFmtId="10" fontId="7" fillId="0" borderId="0" xfId="3" applyNumberFormat="1" applyFont="1"/>
    <xf numFmtId="0" fontId="11" fillId="0" borderId="0" xfId="0" applyFont="1" applyAlignment="1">
      <alignment horizontal="right"/>
    </xf>
    <xf numFmtId="0" fontId="7" fillId="0" borderId="0" xfId="0" applyFont="1" applyFill="1" applyBorder="1" applyAlignment="1">
      <alignment horizontal="center"/>
    </xf>
    <xf numFmtId="0" fontId="17" fillId="0" borderId="0" xfId="0" applyFont="1" applyFill="1" applyBorder="1"/>
    <xf numFmtId="0" fontId="9" fillId="0" borderId="0" xfId="0" applyFont="1"/>
    <xf numFmtId="0" fontId="15" fillId="0" borderId="1" xfId="0" applyFont="1" applyBorder="1"/>
    <xf numFmtId="167" fontId="9" fillId="2" borderId="5" xfId="2" applyNumberFormat="1" applyFont="1" applyFill="1" applyBorder="1" applyAlignment="1">
      <alignment horizontal="center"/>
    </xf>
    <xf numFmtId="167" fontId="9" fillId="2" borderId="14" xfId="2" applyNumberFormat="1" applyFont="1" applyFill="1" applyBorder="1" applyAlignment="1">
      <alignment horizontal="center"/>
    </xf>
    <xf numFmtId="167" fontId="7" fillId="0" borderId="0" xfId="2" applyNumberFormat="1" applyFont="1" applyBorder="1" applyAlignment="1">
      <alignment horizontal="center"/>
    </xf>
    <xf numFmtId="167" fontId="9" fillId="0" borderId="0" xfId="2" applyNumberFormat="1" applyFont="1" applyBorder="1" applyAlignment="1">
      <alignment horizontal="center"/>
    </xf>
    <xf numFmtId="168" fontId="7" fillId="0" borderId="0" xfId="0" applyNumberFormat="1" applyFont="1" applyBorder="1"/>
    <xf numFmtId="168" fontId="9" fillId="0" borderId="0" xfId="0" applyNumberFormat="1" applyFont="1" applyBorder="1"/>
    <xf numFmtId="40" fontId="7" fillId="0" borderId="0" xfId="0" applyNumberFormat="1" applyFont="1"/>
    <xf numFmtId="168" fontId="7" fillId="0" borderId="5" xfId="0" applyNumberFormat="1" applyFont="1" applyBorder="1"/>
    <xf numFmtId="168" fontId="9" fillId="0" borderId="5" xfId="0" applyNumberFormat="1" applyFont="1" applyBorder="1"/>
    <xf numFmtId="165" fontId="3" fillId="0" borderId="14" xfId="1" applyNumberFormat="1" applyFont="1" applyBorder="1"/>
    <xf numFmtId="165" fontId="9" fillId="0" borderId="18" xfId="1" applyNumberFormat="1" applyFont="1" applyBorder="1"/>
    <xf numFmtId="165" fontId="7" fillId="0" borderId="0" xfId="0" applyNumberFormat="1" applyFont="1" applyBorder="1"/>
    <xf numFmtId="0" fontId="7" fillId="0" borderId="0" xfId="0" applyNumberFormat="1" applyFont="1"/>
    <xf numFmtId="0" fontId="7" fillId="0" borderId="1" xfId="0" applyFont="1" applyBorder="1"/>
    <xf numFmtId="0" fontId="9" fillId="2" borderId="0" xfId="0" applyFont="1" applyFill="1" applyBorder="1"/>
    <xf numFmtId="0" fontId="9" fillId="2" borderId="0" xfId="0" applyFont="1" applyFill="1" applyBorder="1" applyAlignment="1">
      <alignment horizontal="center"/>
    </xf>
    <xf numFmtId="0" fontId="9" fillId="2" borderId="14" xfId="0" applyFont="1" applyFill="1" applyBorder="1"/>
    <xf numFmtId="0" fontId="9" fillId="2" borderId="14" xfId="0" applyFont="1" applyFill="1" applyBorder="1" applyAlignment="1">
      <alignment horizontal="center"/>
    </xf>
    <xf numFmtId="0" fontId="3" fillId="0" borderId="18" xfId="0" applyFont="1" applyBorder="1"/>
    <xf numFmtId="165" fontId="3" fillId="0" borderId="18" xfId="1" applyNumberFormat="1" applyFont="1" applyBorder="1" applyAlignment="1">
      <alignment horizontal="center"/>
    </xf>
    <xf numFmtId="165" fontId="9" fillId="0" borderId="0" xfId="1" applyNumberFormat="1" applyFont="1" applyBorder="1" applyAlignment="1">
      <alignment horizontal="center"/>
    </xf>
    <xf numFmtId="165" fontId="19" fillId="0" borderId="18" xfId="1" applyNumberFormat="1" applyFont="1" applyBorder="1" applyAlignment="1">
      <alignment horizontal="center"/>
    </xf>
    <xf numFmtId="165" fontId="3" fillId="0" borderId="18" xfId="1" applyNumberFormat="1" applyFont="1" applyBorder="1"/>
    <xf numFmtId="0" fontId="7" fillId="3" borderId="0" xfId="0" applyFont="1" applyFill="1" applyBorder="1"/>
    <xf numFmtId="0" fontId="8" fillId="0" borderId="1" xfId="0" applyFont="1" applyBorder="1" applyAlignment="1">
      <alignment horizontal="right"/>
    </xf>
    <xf numFmtId="164" fontId="11" fillId="0" borderId="0" xfId="1" applyNumberFormat="1" applyFont="1" applyAlignment="1">
      <alignment horizontal="center"/>
    </xf>
    <xf numFmtId="167" fontId="10" fillId="0" borderId="1" xfId="2" applyNumberFormat="1" applyFont="1" applyBorder="1" applyAlignment="1">
      <alignment horizontal="center"/>
    </xf>
    <xf numFmtId="167" fontId="9" fillId="2" borderId="5" xfId="2" applyNumberFormat="1" applyFont="1" applyFill="1" applyBorder="1" applyAlignment="1">
      <alignment horizontal="center"/>
    </xf>
    <xf numFmtId="167" fontId="9" fillId="2" borderId="14" xfId="2" applyNumberFormat="1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8" fillId="0" borderId="1" xfId="0" applyFont="1" applyBorder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9" fillId="2" borderId="14" xfId="0" applyFont="1" applyFill="1" applyBorder="1" applyAlignment="1">
      <alignment horizontal="left"/>
    </xf>
    <xf numFmtId="0" fontId="16" fillId="0" borderId="0" xfId="0" applyFont="1" applyAlignment="1">
      <alignment horizontal="center"/>
    </xf>
    <xf numFmtId="0" fontId="8" fillId="0" borderId="0" xfId="0" applyFont="1"/>
    <xf numFmtId="3" fontId="2" fillId="0" borderId="0" xfId="0" applyNumberFormat="1" applyFont="1" applyBorder="1"/>
    <xf numFmtId="0" fontId="13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left"/>
    </xf>
    <xf numFmtId="3" fontId="15" fillId="0" borderId="0" xfId="0" applyNumberFormat="1" applyFont="1" applyBorder="1"/>
    <xf numFmtId="0" fontId="15" fillId="0" borderId="0" xfId="0" applyFont="1" applyBorder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ILANCI%20SIPAS%20SKK%201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Emert"/>
      <sheetName val="Aktivi"/>
      <sheetName val="aktivi analitik"/>
      <sheetName val="Pasivi"/>
      <sheetName val="pasivi analitik"/>
      <sheetName val="llog 13"/>
      <sheetName val="tvsh 13"/>
      <sheetName val="TE ARDH.SHP. SIPAS NATYRES"/>
      <sheetName val="pash analitik"/>
      <sheetName val="CASH FLOW INDIREKT"/>
      <sheetName val="PASQYRA E NDRYSHIMEVE NE KAPITA"/>
      <sheetName val="AAM"/>
      <sheetName val="AMORTIZ 13"/>
      <sheetName val="SIPAS AKTIVITETIT"/>
      <sheetName val="STATISTIKORE"/>
      <sheetName val="STATISTIK 2"/>
      <sheetName val="dekl t.fitimit"/>
      <sheetName val="iventar 13"/>
      <sheetName val="Sheet2"/>
    </sheetNames>
    <sheetDataSet>
      <sheetData sheetId="0"/>
      <sheetData sheetId="1">
        <row r="7">
          <cell r="F7">
            <v>576756.68999999994</v>
          </cell>
        </row>
        <row r="17">
          <cell r="H17">
            <v>-11309604.760000002</v>
          </cell>
        </row>
        <row r="24">
          <cell r="H24">
            <v>-3102037.16</v>
          </cell>
        </row>
        <row r="42">
          <cell r="H42">
            <v>1351</v>
          </cell>
        </row>
        <row r="53">
          <cell r="E53">
            <v>27566834.860000003</v>
          </cell>
        </row>
      </sheetData>
      <sheetData sheetId="2">
        <row r="7">
          <cell r="D7">
            <v>4767954.8</v>
          </cell>
        </row>
      </sheetData>
      <sheetData sheetId="3">
        <row r="22">
          <cell r="H22">
            <v>12923356</v>
          </cell>
        </row>
      </sheetData>
      <sheetData sheetId="4">
        <row r="84">
          <cell r="D84">
            <v>0</v>
          </cell>
        </row>
      </sheetData>
      <sheetData sheetId="5"/>
      <sheetData sheetId="6"/>
      <sheetData sheetId="7"/>
      <sheetData sheetId="8">
        <row r="88">
          <cell r="D88">
            <v>6309510</v>
          </cell>
        </row>
        <row r="102">
          <cell r="D102">
            <v>0</v>
          </cell>
        </row>
        <row r="105">
          <cell r="D105">
            <v>0</v>
          </cell>
        </row>
        <row r="122">
          <cell r="D122">
            <v>632173.70000000007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8"/>
  <sheetViews>
    <sheetView workbookViewId="0">
      <selection activeCell="C23" sqref="C23"/>
    </sheetView>
  </sheetViews>
  <sheetFormatPr defaultRowHeight="14.25"/>
  <cols>
    <col min="1" max="1" width="3.7109375" style="1" customWidth="1"/>
    <col min="2" max="16384" width="9.140625" style="1"/>
  </cols>
  <sheetData>
    <row r="1" spans="1:13" ht="15" thickBot="1">
      <c r="B1" s="2"/>
      <c r="C1" s="2"/>
      <c r="D1" s="2"/>
      <c r="E1" s="2"/>
      <c r="F1" s="2"/>
      <c r="G1" s="2"/>
      <c r="H1" s="2"/>
      <c r="I1" s="2"/>
      <c r="J1" s="2"/>
      <c r="K1" s="2"/>
    </row>
    <row r="2" spans="1:13" ht="15" thickTop="1">
      <c r="A2" s="3"/>
      <c r="B2" s="4"/>
      <c r="C2" s="4"/>
      <c r="D2" s="4"/>
      <c r="E2" s="4"/>
      <c r="F2" s="4"/>
      <c r="G2" s="4"/>
      <c r="H2" s="4"/>
      <c r="I2" s="4"/>
      <c r="J2" s="4"/>
      <c r="K2" s="3"/>
    </row>
    <row r="3" spans="1:13">
      <c r="A3" s="3"/>
      <c r="B3" s="4"/>
      <c r="C3" s="4"/>
      <c r="D3" s="4"/>
      <c r="E3" s="4"/>
      <c r="F3" s="4"/>
      <c r="G3" s="4"/>
      <c r="H3" s="4"/>
      <c r="I3" s="4"/>
      <c r="J3" s="4"/>
      <c r="K3" s="3"/>
    </row>
    <row r="4" spans="1:13">
      <c r="A4" s="3"/>
      <c r="B4" s="4"/>
      <c r="C4" s="5" t="s">
        <v>0</v>
      </c>
      <c r="D4" s="5"/>
      <c r="E4" s="5"/>
      <c r="F4" s="5"/>
      <c r="G4" s="5" t="s">
        <v>1</v>
      </c>
      <c r="H4" s="5"/>
      <c r="I4" s="5"/>
      <c r="J4" s="5"/>
      <c r="K4" s="3"/>
    </row>
    <row r="5" spans="1:13">
      <c r="A5" s="3"/>
      <c r="B5" s="4"/>
      <c r="C5" s="4"/>
      <c r="D5" s="4"/>
      <c r="E5" s="4"/>
      <c r="F5" s="4"/>
      <c r="G5" s="5" t="s">
        <v>2</v>
      </c>
      <c r="K5" s="3"/>
    </row>
    <row r="6" spans="1:13">
      <c r="A6" s="3"/>
      <c r="B6" s="4"/>
      <c r="C6" s="4"/>
      <c r="D6" s="4"/>
      <c r="E6" s="4"/>
      <c r="F6" s="4"/>
      <c r="G6" s="5" t="s">
        <v>3</v>
      </c>
      <c r="H6" s="7"/>
      <c r="I6" s="7"/>
      <c r="J6" s="7"/>
      <c r="K6" s="3"/>
    </row>
    <row r="7" spans="1:13" ht="15" thickBot="1">
      <c r="A7" s="3"/>
      <c r="B7" s="6"/>
      <c r="C7" s="2"/>
      <c r="D7" s="2"/>
      <c r="E7" s="2"/>
      <c r="F7" s="2"/>
      <c r="G7" s="8"/>
      <c r="H7" s="8"/>
      <c r="I7" s="8"/>
      <c r="J7" s="8"/>
      <c r="K7" s="3"/>
    </row>
    <row r="8" spans="1:13" ht="15" thickTop="1">
      <c r="B8" s="6"/>
      <c r="C8" s="4"/>
      <c r="D8" s="4"/>
      <c r="E8" s="4"/>
      <c r="F8" s="4"/>
      <c r="G8" s="4"/>
      <c r="H8" s="4"/>
      <c r="I8" s="4"/>
      <c r="J8" s="4"/>
      <c r="K8" s="3"/>
    </row>
    <row r="9" spans="1:13">
      <c r="B9" s="6"/>
      <c r="C9" s="4"/>
      <c r="D9" s="4"/>
      <c r="E9" s="4"/>
      <c r="F9" s="4"/>
      <c r="G9" s="4"/>
      <c r="H9" s="4"/>
      <c r="I9" s="4"/>
      <c r="J9" s="4"/>
      <c r="K9" s="3"/>
    </row>
    <row r="10" spans="1:13">
      <c r="B10" s="6"/>
      <c r="C10" s="4"/>
      <c r="D10" s="4"/>
      <c r="E10" s="4"/>
      <c r="F10" s="4"/>
      <c r="G10" s="4"/>
      <c r="H10" s="4"/>
      <c r="I10" s="4"/>
      <c r="J10" s="4"/>
      <c r="K10" s="3"/>
    </row>
    <row r="11" spans="1:13">
      <c r="B11" s="6"/>
      <c r="C11" s="4"/>
      <c r="D11" s="4"/>
      <c r="E11" s="4"/>
      <c r="F11" s="4"/>
      <c r="G11" s="9"/>
      <c r="H11" s="4"/>
      <c r="I11" s="4"/>
      <c r="J11" s="4"/>
      <c r="K11" s="3"/>
    </row>
    <row r="12" spans="1:13">
      <c r="B12" s="6"/>
      <c r="C12" s="5" t="s">
        <v>4</v>
      </c>
      <c r="D12" s="5"/>
      <c r="E12" s="5"/>
      <c r="F12" s="5"/>
      <c r="G12" s="10" t="s">
        <v>5</v>
      </c>
      <c r="H12" s="4"/>
      <c r="I12" s="4"/>
      <c r="J12" s="4"/>
      <c r="K12" s="3"/>
    </row>
    <row r="13" spans="1:13">
      <c r="B13" s="6"/>
      <c r="C13" s="4"/>
      <c r="D13" s="4"/>
      <c r="E13" s="4"/>
      <c r="F13" s="4"/>
      <c r="G13" s="4"/>
      <c r="H13" s="4"/>
      <c r="I13" s="4"/>
      <c r="J13" s="4"/>
      <c r="K13" s="3"/>
    </row>
    <row r="14" spans="1:13">
      <c r="A14" s="11"/>
      <c r="B14" s="6"/>
      <c r="C14" s="12"/>
      <c r="D14" s="4"/>
      <c r="E14" s="4"/>
      <c r="F14" s="13"/>
      <c r="G14" s="14"/>
      <c r="H14" s="4"/>
      <c r="I14" s="4"/>
      <c r="J14" s="4"/>
      <c r="K14" s="3"/>
      <c r="M14" s="15"/>
    </row>
    <row r="15" spans="1:13">
      <c r="B15" s="16"/>
      <c r="C15" s="4"/>
      <c r="D15" s="4"/>
      <c r="E15" s="4"/>
      <c r="F15" s="4"/>
      <c r="G15" s="4"/>
      <c r="H15" s="4"/>
      <c r="I15" s="4"/>
      <c r="J15" s="4"/>
      <c r="K15" s="3"/>
    </row>
    <row r="16" spans="1:13">
      <c r="B16" s="6"/>
      <c r="C16" s="4"/>
      <c r="D16" s="4"/>
      <c r="E16" s="4"/>
      <c r="F16" s="4"/>
      <c r="G16" s="4"/>
      <c r="H16" s="4"/>
      <c r="I16" s="4"/>
      <c r="J16" s="4"/>
      <c r="K16" s="3"/>
    </row>
    <row r="17" spans="2:11">
      <c r="B17" s="6"/>
      <c r="C17" s="4"/>
      <c r="D17" s="4"/>
      <c r="E17" s="4"/>
      <c r="F17" s="4"/>
      <c r="G17" s="4"/>
      <c r="H17" s="4"/>
      <c r="I17" s="4"/>
      <c r="J17" s="4"/>
      <c r="K17" s="3"/>
    </row>
    <row r="18" spans="2:11">
      <c r="B18" s="6"/>
      <c r="C18" s="4"/>
      <c r="D18" s="4"/>
      <c r="E18" s="4"/>
      <c r="F18" s="4"/>
      <c r="G18" s="4"/>
      <c r="H18" s="4"/>
      <c r="I18" s="4"/>
      <c r="J18" s="4"/>
      <c r="K18" s="3"/>
    </row>
    <row r="19" spans="2:11">
      <c r="B19" s="6"/>
      <c r="C19" s="5" t="s">
        <v>6</v>
      </c>
      <c r="D19" s="5"/>
      <c r="E19" s="5"/>
      <c r="F19" s="17"/>
      <c r="G19" s="5" t="s">
        <v>7</v>
      </c>
      <c r="H19" s="5"/>
      <c r="I19" s="5"/>
      <c r="J19" s="5"/>
      <c r="K19" s="18"/>
    </row>
    <row r="20" spans="2:11">
      <c r="B20" s="6"/>
      <c r="C20" s="4"/>
      <c r="D20" s="4"/>
      <c r="E20" s="4"/>
      <c r="F20" s="4"/>
      <c r="G20" s="4"/>
      <c r="H20" s="4"/>
      <c r="I20" s="4"/>
      <c r="J20" s="4"/>
      <c r="K20" s="3"/>
    </row>
    <row r="21" spans="2:11">
      <c r="B21" s="6"/>
      <c r="C21" s="4"/>
      <c r="D21" s="4"/>
      <c r="E21" s="4"/>
      <c r="F21" s="4"/>
      <c r="G21" s="4"/>
      <c r="H21" s="4"/>
      <c r="I21" s="4"/>
      <c r="J21" s="4"/>
      <c r="K21" s="3"/>
    </row>
    <row r="22" spans="2:11">
      <c r="B22" s="6"/>
      <c r="C22" s="5" t="s">
        <v>8</v>
      </c>
      <c r="D22" s="5"/>
      <c r="E22" s="5"/>
      <c r="F22" s="5"/>
      <c r="G22" s="5" t="s">
        <v>9</v>
      </c>
      <c r="H22" s="5"/>
      <c r="I22" s="5"/>
      <c r="J22" s="5"/>
      <c r="K22" s="18"/>
    </row>
    <row r="23" spans="2:11">
      <c r="B23" s="6"/>
      <c r="C23" s="4"/>
      <c r="D23" s="4"/>
      <c r="E23" s="4"/>
      <c r="F23" s="9"/>
      <c r="G23" s="4"/>
      <c r="H23" s="4"/>
      <c r="I23" s="4"/>
      <c r="J23" s="4"/>
      <c r="K23" s="3"/>
    </row>
    <row r="24" spans="2:11">
      <c r="B24" s="6"/>
      <c r="C24" s="4"/>
      <c r="D24" s="4"/>
      <c r="E24" s="4"/>
      <c r="F24" s="4"/>
      <c r="G24" s="4"/>
      <c r="H24" s="4"/>
      <c r="I24" s="4"/>
      <c r="J24" s="4"/>
      <c r="K24" s="3"/>
    </row>
    <row r="25" spans="2:11">
      <c r="B25" s="6"/>
      <c r="C25" s="4"/>
      <c r="D25" s="4"/>
      <c r="E25" s="4"/>
      <c r="F25" s="4"/>
      <c r="G25" s="4"/>
      <c r="H25" s="4"/>
      <c r="I25" s="4"/>
      <c r="J25" s="4"/>
      <c r="K25" s="3"/>
    </row>
    <row r="26" spans="2:11">
      <c r="B26" s="6"/>
      <c r="C26" s="4"/>
      <c r="D26" s="4"/>
      <c r="E26" s="4"/>
      <c r="F26" s="4"/>
      <c r="G26" s="4"/>
      <c r="H26" s="4"/>
      <c r="I26" s="4"/>
      <c r="J26" s="4"/>
      <c r="K26" s="3"/>
    </row>
    <row r="27" spans="2:11">
      <c r="B27" s="6"/>
      <c r="C27" s="4"/>
      <c r="D27" s="4"/>
      <c r="E27" s="4"/>
      <c r="F27" s="4"/>
      <c r="G27" s="4"/>
      <c r="H27" s="4"/>
      <c r="I27" s="4"/>
      <c r="J27" s="4"/>
      <c r="K27" s="3"/>
    </row>
    <row r="28" spans="2:11">
      <c r="B28" s="6"/>
      <c r="C28" s="4"/>
      <c r="D28" s="19"/>
      <c r="E28" s="20"/>
      <c r="F28" s="20"/>
      <c r="G28" s="20"/>
      <c r="H28" s="20"/>
      <c r="I28" s="20"/>
      <c r="J28" s="21"/>
      <c r="K28" s="3"/>
    </row>
    <row r="29" spans="2:11">
      <c r="B29" s="6"/>
      <c r="C29" s="4"/>
      <c r="D29" s="22"/>
      <c r="E29" s="9" t="s">
        <v>10</v>
      </c>
      <c r="F29" s="9"/>
      <c r="G29" s="9"/>
      <c r="H29" s="4"/>
      <c r="I29" s="4"/>
      <c r="J29" s="23"/>
      <c r="K29" s="3"/>
    </row>
    <row r="30" spans="2:11">
      <c r="B30" s="6"/>
      <c r="C30" s="4"/>
      <c r="D30" s="22"/>
      <c r="E30" s="4"/>
      <c r="F30" s="4"/>
      <c r="G30" s="4"/>
      <c r="H30" s="4"/>
      <c r="I30" s="4"/>
      <c r="J30" s="23"/>
      <c r="K30" s="3"/>
    </row>
    <row r="31" spans="2:11">
      <c r="B31" s="6"/>
      <c r="C31" s="4"/>
      <c r="D31" s="22"/>
      <c r="E31" s="4"/>
      <c r="F31" s="4"/>
      <c r="G31" s="4"/>
      <c r="H31" s="4"/>
      <c r="I31" s="4"/>
      <c r="J31" s="23"/>
      <c r="K31" s="3"/>
    </row>
    <row r="32" spans="2:11">
      <c r="B32" s="6"/>
      <c r="C32" s="4"/>
      <c r="D32" s="22"/>
      <c r="E32" s="4"/>
      <c r="F32" s="4"/>
      <c r="G32" s="4"/>
      <c r="H32" s="4"/>
      <c r="I32" s="4"/>
      <c r="J32" s="23"/>
      <c r="K32" s="3"/>
    </row>
    <row r="33" spans="2:11">
      <c r="B33" s="6"/>
      <c r="C33" s="4"/>
      <c r="D33" s="24" t="s">
        <v>11</v>
      </c>
      <c r="E33" s="9"/>
      <c r="F33" s="9"/>
      <c r="G33" s="9"/>
      <c r="H33" s="9"/>
      <c r="I33" s="9"/>
      <c r="J33" s="23"/>
      <c r="K33" s="3"/>
    </row>
    <row r="34" spans="2:11">
      <c r="B34" s="6"/>
      <c r="C34" s="4"/>
      <c r="D34" s="24"/>
      <c r="E34" s="9"/>
      <c r="F34" s="9"/>
      <c r="G34" s="9"/>
      <c r="H34" s="9"/>
      <c r="I34" s="9"/>
      <c r="J34" s="23"/>
      <c r="K34" s="3"/>
    </row>
    <row r="35" spans="2:11">
      <c r="B35" s="6"/>
      <c r="C35" s="4"/>
      <c r="D35" s="24" t="s">
        <v>12</v>
      </c>
      <c r="E35" s="9"/>
      <c r="F35" s="9"/>
      <c r="G35" s="9"/>
      <c r="H35" s="9"/>
      <c r="I35" s="9"/>
      <c r="J35" s="23"/>
      <c r="K35" s="3"/>
    </row>
    <row r="36" spans="2:11">
      <c r="B36" s="6"/>
      <c r="C36" s="4"/>
      <c r="D36" s="24"/>
      <c r="E36" s="9"/>
      <c r="F36" s="9"/>
      <c r="G36" s="9"/>
      <c r="H36" s="9"/>
      <c r="I36" s="9"/>
      <c r="J36" s="23"/>
      <c r="K36" s="3"/>
    </row>
    <row r="37" spans="2:11">
      <c r="B37" s="6"/>
      <c r="C37" s="12"/>
      <c r="D37" s="24" t="s">
        <v>13</v>
      </c>
      <c r="E37" s="9"/>
      <c r="F37" s="9"/>
      <c r="G37" s="9"/>
      <c r="H37" s="9"/>
      <c r="I37" s="9"/>
      <c r="J37" s="23"/>
      <c r="K37" s="3"/>
    </row>
    <row r="38" spans="2:11">
      <c r="B38" s="6"/>
      <c r="C38" s="4"/>
      <c r="D38" s="24"/>
      <c r="E38" s="9"/>
      <c r="F38" s="9"/>
      <c r="G38" s="9"/>
      <c r="H38" s="9"/>
      <c r="I38" s="9"/>
      <c r="J38" s="23"/>
      <c r="K38" s="3"/>
    </row>
    <row r="39" spans="2:11">
      <c r="B39" s="6"/>
      <c r="C39" s="4"/>
      <c r="D39" s="24"/>
      <c r="E39" s="9"/>
      <c r="F39" s="9" t="s">
        <v>14</v>
      </c>
      <c r="G39" s="9"/>
      <c r="H39" s="9"/>
      <c r="I39" s="9"/>
      <c r="J39" s="23"/>
      <c r="K39" s="3"/>
    </row>
    <row r="40" spans="2:11">
      <c r="B40" s="6"/>
      <c r="C40" s="4"/>
      <c r="D40" s="24"/>
      <c r="E40" s="9"/>
      <c r="F40" s="9"/>
      <c r="G40" s="9"/>
      <c r="H40" s="9"/>
      <c r="I40" s="9"/>
      <c r="J40" s="23"/>
      <c r="K40" s="3"/>
    </row>
    <row r="41" spans="2:11">
      <c r="B41" s="6"/>
      <c r="C41" s="4"/>
      <c r="D41" s="24"/>
      <c r="E41" s="9"/>
      <c r="F41" s="9"/>
      <c r="G41" s="9"/>
      <c r="H41" s="9"/>
      <c r="I41" s="9"/>
      <c r="J41" s="23"/>
      <c r="K41" s="3"/>
    </row>
    <row r="42" spans="2:11">
      <c r="B42" s="6"/>
      <c r="C42" s="4"/>
      <c r="D42" s="24" t="s">
        <v>15</v>
      </c>
      <c r="E42" s="9"/>
      <c r="F42" s="9"/>
      <c r="G42" s="9"/>
      <c r="H42" s="9"/>
      <c r="I42" s="9"/>
      <c r="J42" s="23"/>
      <c r="K42" s="3"/>
    </row>
    <row r="43" spans="2:11">
      <c r="B43" s="6"/>
      <c r="C43" s="4"/>
      <c r="D43" s="22"/>
      <c r="E43" s="4"/>
      <c r="F43" s="4"/>
      <c r="G43" s="4"/>
      <c r="H43" s="4"/>
      <c r="I43" s="4"/>
      <c r="J43" s="23"/>
      <c r="K43" s="3"/>
    </row>
    <row r="44" spans="2:11">
      <c r="B44" s="6"/>
      <c r="C44" s="4"/>
      <c r="D44" s="25"/>
      <c r="E44" s="26"/>
      <c r="F44" s="26"/>
      <c r="G44" s="26"/>
      <c r="H44" s="26"/>
      <c r="I44" s="26"/>
      <c r="J44" s="27"/>
      <c r="K44" s="3"/>
    </row>
    <row r="45" spans="2:11">
      <c r="B45" s="6"/>
      <c r="C45" s="4"/>
      <c r="D45" s="4"/>
      <c r="E45" s="4"/>
      <c r="F45" s="4"/>
      <c r="G45" s="4"/>
      <c r="H45" s="4"/>
      <c r="I45" s="4"/>
      <c r="J45" s="4"/>
      <c r="K45" s="3"/>
    </row>
    <row r="46" spans="2:11">
      <c r="B46" s="6"/>
      <c r="C46" s="4"/>
      <c r="D46" s="4"/>
      <c r="E46" s="4"/>
      <c r="F46" s="4"/>
      <c r="G46" s="4"/>
      <c r="H46" s="4"/>
      <c r="I46" s="4"/>
      <c r="J46" s="4"/>
      <c r="K46" s="3"/>
    </row>
    <row r="47" spans="2:11" ht="15" thickBot="1">
      <c r="B47" s="28"/>
      <c r="C47" s="2"/>
      <c r="D47" s="2"/>
      <c r="E47" s="2"/>
      <c r="F47" s="2"/>
      <c r="G47" s="2"/>
      <c r="H47" s="2"/>
      <c r="I47" s="2"/>
      <c r="J47" s="2"/>
      <c r="K47" s="29"/>
    </row>
    <row r="48" spans="2:11" ht="15" thickTop="1"/>
  </sheetData>
  <pageMargins left="0.17" right="0.16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62"/>
  <sheetViews>
    <sheetView tabSelected="1" workbookViewId="0">
      <selection activeCell="J14" sqref="J14"/>
    </sheetView>
  </sheetViews>
  <sheetFormatPr defaultRowHeight="12.75"/>
  <cols>
    <col min="1" max="1" width="4.42578125" style="30" customWidth="1"/>
    <col min="2" max="2" width="43.140625" style="31" customWidth="1"/>
    <col min="3" max="3" width="5.5703125" style="31" customWidth="1"/>
    <col min="4" max="4" width="8.42578125" style="31" customWidth="1"/>
    <col min="5" max="6" width="15.85546875" style="31" customWidth="1"/>
    <col min="7" max="7" width="11.140625" style="31" bestFit="1" customWidth="1"/>
    <col min="8" max="255" width="9.140625" style="31"/>
    <col min="256" max="256" width="4.42578125" style="31" customWidth="1"/>
    <col min="257" max="257" width="43.140625" style="31" customWidth="1"/>
    <col min="258" max="258" width="5.5703125" style="31" customWidth="1"/>
    <col min="259" max="259" width="8.42578125" style="31" customWidth="1"/>
    <col min="260" max="261" width="15.85546875" style="31" customWidth="1"/>
    <col min="262" max="262" width="11.140625" style="31" bestFit="1" customWidth="1"/>
    <col min="263" max="263" width="15.5703125" style="31" bestFit="1" customWidth="1"/>
    <col min="264" max="511" width="9.140625" style="31"/>
    <col min="512" max="512" width="4.42578125" style="31" customWidth="1"/>
    <col min="513" max="513" width="43.140625" style="31" customWidth="1"/>
    <col min="514" max="514" width="5.5703125" style="31" customWidth="1"/>
    <col min="515" max="515" width="8.42578125" style="31" customWidth="1"/>
    <col min="516" max="517" width="15.85546875" style="31" customWidth="1"/>
    <col min="518" max="518" width="11.140625" style="31" bestFit="1" customWidth="1"/>
    <col min="519" max="519" width="15.5703125" style="31" bestFit="1" customWidth="1"/>
    <col min="520" max="767" width="9.140625" style="31"/>
    <col min="768" max="768" width="4.42578125" style="31" customWidth="1"/>
    <col min="769" max="769" width="43.140625" style="31" customWidth="1"/>
    <col min="770" max="770" width="5.5703125" style="31" customWidth="1"/>
    <col min="771" max="771" width="8.42578125" style="31" customWidth="1"/>
    <col min="772" max="773" width="15.85546875" style="31" customWidth="1"/>
    <col min="774" max="774" width="11.140625" style="31" bestFit="1" customWidth="1"/>
    <col min="775" max="775" width="15.5703125" style="31" bestFit="1" customWidth="1"/>
    <col min="776" max="1023" width="9.140625" style="31"/>
    <col min="1024" max="1024" width="4.42578125" style="31" customWidth="1"/>
    <col min="1025" max="1025" width="43.140625" style="31" customWidth="1"/>
    <col min="1026" max="1026" width="5.5703125" style="31" customWidth="1"/>
    <col min="1027" max="1027" width="8.42578125" style="31" customWidth="1"/>
    <col min="1028" max="1029" width="15.85546875" style="31" customWidth="1"/>
    <col min="1030" max="1030" width="11.140625" style="31" bestFit="1" customWidth="1"/>
    <col min="1031" max="1031" width="15.5703125" style="31" bestFit="1" customWidth="1"/>
    <col min="1032" max="1279" width="9.140625" style="31"/>
    <col min="1280" max="1280" width="4.42578125" style="31" customWidth="1"/>
    <col min="1281" max="1281" width="43.140625" style="31" customWidth="1"/>
    <col min="1282" max="1282" width="5.5703125" style="31" customWidth="1"/>
    <col min="1283" max="1283" width="8.42578125" style="31" customWidth="1"/>
    <col min="1284" max="1285" width="15.85546875" style="31" customWidth="1"/>
    <col min="1286" max="1286" width="11.140625" style="31" bestFit="1" customWidth="1"/>
    <col min="1287" max="1287" width="15.5703125" style="31" bestFit="1" customWidth="1"/>
    <col min="1288" max="1535" width="9.140625" style="31"/>
    <col min="1536" max="1536" width="4.42578125" style="31" customWidth="1"/>
    <col min="1537" max="1537" width="43.140625" style="31" customWidth="1"/>
    <col min="1538" max="1538" width="5.5703125" style="31" customWidth="1"/>
    <col min="1539" max="1539" width="8.42578125" style="31" customWidth="1"/>
    <col min="1540" max="1541" width="15.85546875" style="31" customWidth="1"/>
    <col min="1542" max="1542" width="11.140625" style="31" bestFit="1" customWidth="1"/>
    <col min="1543" max="1543" width="15.5703125" style="31" bestFit="1" customWidth="1"/>
    <col min="1544" max="1791" width="9.140625" style="31"/>
    <col min="1792" max="1792" width="4.42578125" style="31" customWidth="1"/>
    <col min="1793" max="1793" width="43.140625" style="31" customWidth="1"/>
    <col min="1794" max="1794" width="5.5703125" style="31" customWidth="1"/>
    <col min="1795" max="1795" width="8.42578125" style="31" customWidth="1"/>
    <col min="1796" max="1797" width="15.85546875" style="31" customWidth="1"/>
    <col min="1798" max="1798" width="11.140625" style="31" bestFit="1" customWidth="1"/>
    <col min="1799" max="1799" width="15.5703125" style="31" bestFit="1" customWidth="1"/>
    <col min="1800" max="2047" width="9.140625" style="31"/>
    <col min="2048" max="2048" width="4.42578125" style="31" customWidth="1"/>
    <col min="2049" max="2049" width="43.140625" style="31" customWidth="1"/>
    <col min="2050" max="2050" width="5.5703125" style="31" customWidth="1"/>
    <col min="2051" max="2051" width="8.42578125" style="31" customWidth="1"/>
    <col min="2052" max="2053" width="15.85546875" style="31" customWidth="1"/>
    <col min="2054" max="2054" width="11.140625" style="31" bestFit="1" customWidth="1"/>
    <col min="2055" max="2055" width="15.5703125" style="31" bestFit="1" customWidth="1"/>
    <col min="2056" max="2303" width="9.140625" style="31"/>
    <col min="2304" max="2304" width="4.42578125" style="31" customWidth="1"/>
    <col min="2305" max="2305" width="43.140625" style="31" customWidth="1"/>
    <col min="2306" max="2306" width="5.5703125" style="31" customWidth="1"/>
    <col min="2307" max="2307" width="8.42578125" style="31" customWidth="1"/>
    <col min="2308" max="2309" width="15.85546875" style="31" customWidth="1"/>
    <col min="2310" max="2310" width="11.140625" style="31" bestFit="1" customWidth="1"/>
    <col min="2311" max="2311" width="15.5703125" style="31" bestFit="1" customWidth="1"/>
    <col min="2312" max="2559" width="9.140625" style="31"/>
    <col min="2560" max="2560" width="4.42578125" style="31" customWidth="1"/>
    <col min="2561" max="2561" width="43.140625" style="31" customWidth="1"/>
    <col min="2562" max="2562" width="5.5703125" style="31" customWidth="1"/>
    <col min="2563" max="2563" width="8.42578125" style="31" customWidth="1"/>
    <col min="2564" max="2565" width="15.85546875" style="31" customWidth="1"/>
    <col min="2566" max="2566" width="11.140625" style="31" bestFit="1" customWidth="1"/>
    <col min="2567" max="2567" width="15.5703125" style="31" bestFit="1" customWidth="1"/>
    <col min="2568" max="2815" width="9.140625" style="31"/>
    <col min="2816" max="2816" width="4.42578125" style="31" customWidth="1"/>
    <col min="2817" max="2817" width="43.140625" style="31" customWidth="1"/>
    <col min="2818" max="2818" width="5.5703125" style="31" customWidth="1"/>
    <col min="2819" max="2819" width="8.42578125" style="31" customWidth="1"/>
    <col min="2820" max="2821" width="15.85546875" style="31" customWidth="1"/>
    <col min="2822" max="2822" width="11.140625" style="31" bestFit="1" customWidth="1"/>
    <col min="2823" max="2823" width="15.5703125" style="31" bestFit="1" customWidth="1"/>
    <col min="2824" max="3071" width="9.140625" style="31"/>
    <col min="3072" max="3072" width="4.42578125" style="31" customWidth="1"/>
    <col min="3073" max="3073" width="43.140625" style="31" customWidth="1"/>
    <col min="3074" max="3074" width="5.5703125" style="31" customWidth="1"/>
    <col min="3075" max="3075" width="8.42578125" style="31" customWidth="1"/>
    <col min="3076" max="3077" width="15.85546875" style="31" customWidth="1"/>
    <col min="3078" max="3078" width="11.140625" style="31" bestFit="1" customWidth="1"/>
    <col min="3079" max="3079" width="15.5703125" style="31" bestFit="1" customWidth="1"/>
    <col min="3080" max="3327" width="9.140625" style="31"/>
    <col min="3328" max="3328" width="4.42578125" style="31" customWidth="1"/>
    <col min="3329" max="3329" width="43.140625" style="31" customWidth="1"/>
    <col min="3330" max="3330" width="5.5703125" style="31" customWidth="1"/>
    <col min="3331" max="3331" width="8.42578125" style="31" customWidth="1"/>
    <col min="3332" max="3333" width="15.85546875" style="31" customWidth="1"/>
    <col min="3334" max="3334" width="11.140625" style="31" bestFit="1" customWidth="1"/>
    <col min="3335" max="3335" width="15.5703125" style="31" bestFit="1" customWidth="1"/>
    <col min="3336" max="3583" width="9.140625" style="31"/>
    <col min="3584" max="3584" width="4.42578125" style="31" customWidth="1"/>
    <col min="3585" max="3585" width="43.140625" style="31" customWidth="1"/>
    <col min="3586" max="3586" width="5.5703125" style="31" customWidth="1"/>
    <col min="3587" max="3587" width="8.42578125" style="31" customWidth="1"/>
    <col min="3588" max="3589" width="15.85546875" style="31" customWidth="1"/>
    <col min="3590" max="3590" width="11.140625" style="31" bestFit="1" customWidth="1"/>
    <col min="3591" max="3591" width="15.5703125" style="31" bestFit="1" customWidth="1"/>
    <col min="3592" max="3839" width="9.140625" style="31"/>
    <col min="3840" max="3840" width="4.42578125" style="31" customWidth="1"/>
    <col min="3841" max="3841" width="43.140625" style="31" customWidth="1"/>
    <col min="3842" max="3842" width="5.5703125" style="31" customWidth="1"/>
    <col min="3843" max="3843" width="8.42578125" style="31" customWidth="1"/>
    <col min="3844" max="3845" width="15.85546875" style="31" customWidth="1"/>
    <col min="3846" max="3846" width="11.140625" style="31" bestFit="1" customWidth="1"/>
    <col min="3847" max="3847" width="15.5703125" style="31" bestFit="1" customWidth="1"/>
    <col min="3848" max="4095" width="9.140625" style="31"/>
    <col min="4096" max="4096" width="4.42578125" style="31" customWidth="1"/>
    <col min="4097" max="4097" width="43.140625" style="31" customWidth="1"/>
    <col min="4098" max="4098" width="5.5703125" style="31" customWidth="1"/>
    <col min="4099" max="4099" width="8.42578125" style="31" customWidth="1"/>
    <col min="4100" max="4101" width="15.85546875" style="31" customWidth="1"/>
    <col min="4102" max="4102" width="11.140625" style="31" bestFit="1" customWidth="1"/>
    <col min="4103" max="4103" width="15.5703125" style="31" bestFit="1" customWidth="1"/>
    <col min="4104" max="4351" width="9.140625" style="31"/>
    <col min="4352" max="4352" width="4.42578125" style="31" customWidth="1"/>
    <col min="4353" max="4353" width="43.140625" style="31" customWidth="1"/>
    <col min="4354" max="4354" width="5.5703125" style="31" customWidth="1"/>
    <col min="4355" max="4355" width="8.42578125" style="31" customWidth="1"/>
    <col min="4356" max="4357" width="15.85546875" style="31" customWidth="1"/>
    <col min="4358" max="4358" width="11.140625" style="31" bestFit="1" customWidth="1"/>
    <col min="4359" max="4359" width="15.5703125" style="31" bestFit="1" customWidth="1"/>
    <col min="4360" max="4607" width="9.140625" style="31"/>
    <col min="4608" max="4608" width="4.42578125" style="31" customWidth="1"/>
    <col min="4609" max="4609" width="43.140625" style="31" customWidth="1"/>
    <col min="4610" max="4610" width="5.5703125" style="31" customWidth="1"/>
    <col min="4611" max="4611" width="8.42578125" style="31" customWidth="1"/>
    <col min="4612" max="4613" width="15.85546875" style="31" customWidth="1"/>
    <col min="4614" max="4614" width="11.140625" style="31" bestFit="1" customWidth="1"/>
    <col min="4615" max="4615" width="15.5703125" style="31" bestFit="1" customWidth="1"/>
    <col min="4616" max="4863" width="9.140625" style="31"/>
    <col min="4864" max="4864" width="4.42578125" style="31" customWidth="1"/>
    <col min="4865" max="4865" width="43.140625" style="31" customWidth="1"/>
    <col min="4866" max="4866" width="5.5703125" style="31" customWidth="1"/>
    <col min="4867" max="4867" width="8.42578125" style="31" customWidth="1"/>
    <col min="4868" max="4869" width="15.85546875" style="31" customWidth="1"/>
    <col min="4870" max="4870" width="11.140625" style="31" bestFit="1" customWidth="1"/>
    <col min="4871" max="4871" width="15.5703125" style="31" bestFit="1" customWidth="1"/>
    <col min="4872" max="5119" width="9.140625" style="31"/>
    <col min="5120" max="5120" width="4.42578125" style="31" customWidth="1"/>
    <col min="5121" max="5121" width="43.140625" style="31" customWidth="1"/>
    <col min="5122" max="5122" width="5.5703125" style="31" customWidth="1"/>
    <col min="5123" max="5123" width="8.42578125" style="31" customWidth="1"/>
    <col min="5124" max="5125" width="15.85546875" style="31" customWidth="1"/>
    <col min="5126" max="5126" width="11.140625" style="31" bestFit="1" customWidth="1"/>
    <col min="5127" max="5127" width="15.5703125" style="31" bestFit="1" customWidth="1"/>
    <col min="5128" max="5375" width="9.140625" style="31"/>
    <col min="5376" max="5376" width="4.42578125" style="31" customWidth="1"/>
    <col min="5377" max="5377" width="43.140625" style="31" customWidth="1"/>
    <col min="5378" max="5378" width="5.5703125" style="31" customWidth="1"/>
    <col min="5379" max="5379" width="8.42578125" style="31" customWidth="1"/>
    <col min="5380" max="5381" width="15.85546875" style="31" customWidth="1"/>
    <col min="5382" max="5382" width="11.140625" style="31" bestFit="1" customWidth="1"/>
    <col min="5383" max="5383" width="15.5703125" style="31" bestFit="1" customWidth="1"/>
    <col min="5384" max="5631" width="9.140625" style="31"/>
    <col min="5632" max="5632" width="4.42578125" style="31" customWidth="1"/>
    <col min="5633" max="5633" width="43.140625" style="31" customWidth="1"/>
    <col min="5634" max="5634" width="5.5703125" style="31" customWidth="1"/>
    <col min="5635" max="5635" width="8.42578125" style="31" customWidth="1"/>
    <col min="5636" max="5637" width="15.85546875" style="31" customWidth="1"/>
    <col min="5638" max="5638" width="11.140625" style="31" bestFit="1" customWidth="1"/>
    <col min="5639" max="5639" width="15.5703125" style="31" bestFit="1" customWidth="1"/>
    <col min="5640" max="5887" width="9.140625" style="31"/>
    <col min="5888" max="5888" width="4.42578125" style="31" customWidth="1"/>
    <col min="5889" max="5889" width="43.140625" style="31" customWidth="1"/>
    <col min="5890" max="5890" width="5.5703125" style="31" customWidth="1"/>
    <col min="5891" max="5891" width="8.42578125" style="31" customWidth="1"/>
    <col min="5892" max="5893" width="15.85546875" style="31" customWidth="1"/>
    <col min="5894" max="5894" width="11.140625" style="31" bestFit="1" customWidth="1"/>
    <col min="5895" max="5895" width="15.5703125" style="31" bestFit="1" customWidth="1"/>
    <col min="5896" max="6143" width="9.140625" style="31"/>
    <col min="6144" max="6144" width="4.42578125" style="31" customWidth="1"/>
    <col min="6145" max="6145" width="43.140625" style="31" customWidth="1"/>
    <col min="6146" max="6146" width="5.5703125" style="31" customWidth="1"/>
    <col min="6147" max="6147" width="8.42578125" style="31" customWidth="1"/>
    <col min="6148" max="6149" width="15.85546875" style="31" customWidth="1"/>
    <col min="6150" max="6150" width="11.140625" style="31" bestFit="1" customWidth="1"/>
    <col min="6151" max="6151" width="15.5703125" style="31" bestFit="1" customWidth="1"/>
    <col min="6152" max="6399" width="9.140625" style="31"/>
    <col min="6400" max="6400" width="4.42578125" style="31" customWidth="1"/>
    <col min="6401" max="6401" width="43.140625" style="31" customWidth="1"/>
    <col min="6402" max="6402" width="5.5703125" style="31" customWidth="1"/>
    <col min="6403" max="6403" width="8.42578125" style="31" customWidth="1"/>
    <col min="6404" max="6405" width="15.85546875" style="31" customWidth="1"/>
    <col min="6406" max="6406" width="11.140625" style="31" bestFit="1" customWidth="1"/>
    <col min="6407" max="6407" width="15.5703125" style="31" bestFit="1" customWidth="1"/>
    <col min="6408" max="6655" width="9.140625" style="31"/>
    <col min="6656" max="6656" width="4.42578125" style="31" customWidth="1"/>
    <col min="6657" max="6657" width="43.140625" style="31" customWidth="1"/>
    <col min="6658" max="6658" width="5.5703125" style="31" customWidth="1"/>
    <col min="6659" max="6659" width="8.42578125" style="31" customWidth="1"/>
    <col min="6660" max="6661" width="15.85546875" style="31" customWidth="1"/>
    <col min="6662" max="6662" width="11.140625" style="31" bestFit="1" customWidth="1"/>
    <col min="6663" max="6663" width="15.5703125" style="31" bestFit="1" customWidth="1"/>
    <col min="6664" max="6911" width="9.140625" style="31"/>
    <col min="6912" max="6912" width="4.42578125" style="31" customWidth="1"/>
    <col min="6913" max="6913" width="43.140625" style="31" customWidth="1"/>
    <col min="6914" max="6914" width="5.5703125" style="31" customWidth="1"/>
    <col min="6915" max="6915" width="8.42578125" style="31" customWidth="1"/>
    <col min="6916" max="6917" width="15.85546875" style="31" customWidth="1"/>
    <col min="6918" max="6918" width="11.140625" style="31" bestFit="1" customWidth="1"/>
    <col min="6919" max="6919" width="15.5703125" style="31" bestFit="1" customWidth="1"/>
    <col min="6920" max="7167" width="9.140625" style="31"/>
    <col min="7168" max="7168" width="4.42578125" style="31" customWidth="1"/>
    <col min="7169" max="7169" width="43.140625" style="31" customWidth="1"/>
    <col min="7170" max="7170" width="5.5703125" style="31" customWidth="1"/>
    <col min="7171" max="7171" width="8.42578125" style="31" customWidth="1"/>
    <col min="7172" max="7173" width="15.85546875" style="31" customWidth="1"/>
    <col min="7174" max="7174" width="11.140625" style="31" bestFit="1" customWidth="1"/>
    <col min="7175" max="7175" width="15.5703125" style="31" bestFit="1" customWidth="1"/>
    <col min="7176" max="7423" width="9.140625" style="31"/>
    <col min="7424" max="7424" width="4.42578125" style="31" customWidth="1"/>
    <col min="7425" max="7425" width="43.140625" style="31" customWidth="1"/>
    <col min="7426" max="7426" width="5.5703125" style="31" customWidth="1"/>
    <col min="7427" max="7427" width="8.42578125" style="31" customWidth="1"/>
    <col min="7428" max="7429" width="15.85546875" style="31" customWidth="1"/>
    <col min="7430" max="7430" width="11.140625" style="31" bestFit="1" customWidth="1"/>
    <col min="7431" max="7431" width="15.5703125" style="31" bestFit="1" customWidth="1"/>
    <col min="7432" max="7679" width="9.140625" style="31"/>
    <col min="7680" max="7680" width="4.42578125" style="31" customWidth="1"/>
    <col min="7681" max="7681" width="43.140625" style="31" customWidth="1"/>
    <col min="7682" max="7682" width="5.5703125" style="31" customWidth="1"/>
    <col min="7683" max="7683" width="8.42578125" style="31" customWidth="1"/>
    <col min="7684" max="7685" width="15.85546875" style="31" customWidth="1"/>
    <col min="7686" max="7686" width="11.140625" style="31" bestFit="1" customWidth="1"/>
    <col min="7687" max="7687" width="15.5703125" style="31" bestFit="1" customWidth="1"/>
    <col min="7688" max="7935" width="9.140625" style="31"/>
    <col min="7936" max="7936" width="4.42578125" style="31" customWidth="1"/>
    <col min="7937" max="7937" width="43.140625" style="31" customWidth="1"/>
    <col min="7938" max="7938" width="5.5703125" style="31" customWidth="1"/>
    <col min="7939" max="7939" width="8.42578125" style="31" customWidth="1"/>
    <col min="7940" max="7941" width="15.85546875" style="31" customWidth="1"/>
    <col min="7942" max="7942" width="11.140625" style="31" bestFit="1" customWidth="1"/>
    <col min="7943" max="7943" width="15.5703125" style="31" bestFit="1" customWidth="1"/>
    <col min="7944" max="8191" width="9.140625" style="31"/>
    <col min="8192" max="8192" width="4.42578125" style="31" customWidth="1"/>
    <col min="8193" max="8193" width="43.140625" style="31" customWidth="1"/>
    <col min="8194" max="8194" width="5.5703125" style="31" customWidth="1"/>
    <col min="8195" max="8195" width="8.42578125" style="31" customWidth="1"/>
    <col min="8196" max="8197" width="15.85546875" style="31" customWidth="1"/>
    <col min="8198" max="8198" width="11.140625" style="31" bestFit="1" customWidth="1"/>
    <col min="8199" max="8199" width="15.5703125" style="31" bestFit="1" customWidth="1"/>
    <col min="8200" max="8447" width="9.140625" style="31"/>
    <col min="8448" max="8448" width="4.42578125" style="31" customWidth="1"/>
    <col min="8449" max="8449" width="43.140625" style="31" customWidth="1"/>
    <col min="8450" max="8450" width="5.5703125" style="31" customWidth="1"/>
    <col min="8451" max="8451" width="8.42578125" style="31" customWidth="1"/>
    <col min="8452" max="8453" width="15.85546875" style="31" customWidth="1"/>
    <col min="8454" max="8454" width="11.140625" style="31" bestFit="1" customWidth="1"/>
    <col min="8455" max="8455" width="15.5703125" style="31" bestFit="1" customWidth="1"/>
    <col min="8456" max="8703" width="9.140625" style="31"/>
    <col min="8704" max="8704" width="4.42578125" style="31" customWidth="1"/>
    <col min="8705" max="8705" width="43.140625" style="31" customWidth="1"/>
    <col min="8706" max="8706" width="5.5703125" style="31" customWidth="1"/>
    <col min="8707" max="8707" width="8.42578125" style="31" customWidth="1"/>
    <col min="8708" max="8709" width="15.85546875" style="31" customWidth="1"/>
    <col min="8710" max="8710" width="11.140625" style="31" bestFit="1" customWidth="1"/>
    <col min="8711" max="8711" width="15.5703125" style="31" bestFit="1" customWidth="1"/>
    <col min="8712" max="8959" width="9.140625" style="31"/>
    <col min="8960" max="8960" width="4.42578125" style="31" customWidth="1"/>
    <col min="8961" max="8961" width="43.140625" style="31" customWidth="1"/>
    <col min="8962" max="8962" width="5.5703125" style="31" customWidth="1"/>
    <col min="8963" max="8963" width="8.42578125" style="31" customWidth="1"/>
    <col min="8964" max="8965" width="15.85546875" style="31" customWidth="1"/>
    <col min="8966" max="8966" width="11.140625" style="31" bestFit="1" customWidth="1"/>
    <col min="8967" max="8967" width="15.5703125" style="31" bestFit="1" customWidth="1"/>
    <col min="8968" max="9215" width="9.140625" style="31"/>
    <col min="9216" max="9216" width="4.42578125" style="31" customWidth="1"/>
    <col min="9217" max="9217" width="43.140625" style="31" customWidth="1"/>
    <col min="9218" max="9218" width="5.5703125" style="31" customWidth="1"/>
    <col min="9219" max="9219" width="8.42578125" style="31" customWidth="1"/>
    <col min="9220" max="9221" width="15.85546875" style="31" customWidth="1"/>
    <col min="9222" max="9222" width="11.140625" style="31" bestFit="1" customWidth="1"/>
    <col min="9223" max="9223" width="15.5703125" style="31" bestFit="1" customWidth="1"/>
    <col min="9224" max="9471" width="9.140625" style="31"/>
    <col min="9472" max="9472" width="4.42578125" style="31" customWidth="1"/>
    <col min="9473" max="9473" width="43.140625" style="31" customWidth="1"/>
    <col min="9474" max="9474" width="5.5703125" style="31" customWidth="1"/>
    <col min="9475" max="9475" width="8.42578125" style="31" customWidth="1"/>
    <col min="9476" max="9477" width="15.85546875" style="31" customWidth="1"/>
    <col min="9478" max="9478" width="11.140625" style="31" bestFit="1" customWidth="1"/>
    <col min="9479" max="9479" width="15.5703125" style="31" bestFit="1" customWidth="1"/>
    <col min="9480" max="9727" width="9.140625" style="31"/>
    <col min="9728" max="9728" width="4.42578125" style="31" customWidth="1"/>
    <col min="9729" max="9729" width="43.140625" style="31" customWidth="1"/>
    <col min="9730" max="9730" width="5.5703125" style="31" customWidth="1"/>
    <col min="9731" max="9731" width="8.42578125" style="31" customWidth="1"/>
    <col min="9732" max="9733" width="15.85546875" style="31" customWidth="1"/>
    <col min="9734" max="9734" width="11.140625" style="31" bestFit="1" customWidth="1"/>
    <col min="9735" max="9735" width="15.5703125" style="31" bestFit="1" customWidth="1"/>
    <col min="9736" max="9983" width="9.140625" style="31"/>
    <col min="9984" max="9984" width="4.42578125" style="31" customWidth="1"/>
    <col min="9985" max="9985" width="43.140625" style="31" customWidth="1"/>
    <col min="9986" max="9986" width="5.5703125" style="31" customWidth="1"/>
    <col min="9987" max="9987" width="8.42578125" style="31" customWidth="1"/>
    <col min="9988" max="9989" width="15.85546875" style="31" customWidth="1"/>
    <col min="9990" max="9990" width="11.140625" style="31" bestFit="1" customWidth="1"/>
    <col min="9991" max="9991" width="15.5703125" style="31" bestFit="1" customWidth="1"/>
    <col min="9992" max="10239" width="9.140625" style="31"/>
    <col min="10240" max="10240" width="4.42578125" style="31" customWidth="1"/>
    <col min="10241" max="10241" width="43.140625" style="31" customWidth="1"/>
    <col min="10242" max="10242" width="5.5703125" style="31" customWidth="1"/>
    <col min="10243" max="10243" width="8.42578125" style="31" customWidth="1"/>
    <col min="10244" max="10245" width="15.85546875" style="31" customWidth="1"/>
    <col min="10246" max="10246" width="11.140625" style="31" bestFit="1" customWidth="1"/>
    <col min="10247" max="10247" width="15.5703125" style="31" bestFit="1" customWidth="1"/>
    <col min="10248" max="10495" width="9.140625" style="31"/>
    <col min="10496" max="10496" width="4.42578125" style="31" customWidth="1"/>
    <col min="10497" max="10497" width="43.140625" style="31" customWidth="1"/>
    <col min="10498" max="10498" width="5.5703125" style="31" customWidth="1"/>
    <col min="10499" max="10499" width="8.42578125" style="31" customWidth="1"/>
    <col min="10500" max="10501" width="15.85546875" style="31" customWidth="1"/>
    <col min="10502" max="10502" width="11.140625" style="31" bestFit="1" customWidth="1"/>
    <col min="10503" max="10503" width="15.5703125" style="31" bestFit="1" customWidth="1"/>
    <col min="10504" max="10751" width="9.140625" style="31"/>
    <col min="10752" max="10752" width="4.42578125" style="31" customWidth="1"/>
    <col min="10753" max="10753" width="43.140625" style="31" customWidth="1"/>
    <col min="10754" max="10754" width="5.5703125" style="31" customWidth="1"/>
    <col min="10755" max="10755" width="8.42578125" style="31" customWidth="1"/>
    <col min="10756" max="10757" width="15.85546875" style="31" customWidth="1"/>
    <col min="10758" max="10758" width="11.140625" style="31" bestFit="1" customWidth="1"/>
    <col min="10759" max="10759" width="15.5703125" style="31" bestFit="1" customWidth="1"/>
    <col min="10760" max="11007" width="9.140625" style="31"/>
    <col min="11008" max="11008" width="4.42578125" style="31" customWidth="1"/>
    <col min="11009" max="11009" width="43.140625" style="31" customWidth="1"/>
    <col min="11010" max="11010" width="5.5703125" style="31" customWidth="1"/>
    <col min="11011" max="11011" width="8.42578125" style="31" customWidth="1"/>
    <col min="11012" max="11013" width="15.85546875" style="31" customWidth="1"/>
    <col min="11014" max="11014" width="11.140625" style="31" bestFit="1" customWidth="1"/>
    <col min="11015" max="11015" width="15.5703125" style="31" bestFit="1" customWidth="1"/>
    <col min="11016" max="11263" width="9.140625" style="31"/>
    <col min="11264" max="11264" width="4.42578125" style="31" customWidth="1"/>
    <col min="11265" max="11265" width="43.140625" style="31" customWidth="1"/>
    <col min="11266" max="11266" width="5.5703125" style="31" customWidth="1"/>
    <col min="11267" max="11267" width="8.42578125" style="31" customWidth="1"/>
    <col min="11268" max="11269" width="15.85546875" style="31" customWidth="1"/>
    <col min="11270" max="11270" width="11.140625" style="31" bestFit="1" customWidth="1"/>
    <col min="11271" max="11271" width="15.5703125" style="31" bestFit="1" customWidth="1"/>
    <col min="11272" max="11519" width="9.140625" style="31"/>
    <col min="11520" max="11520" width="4.42578125" style="31" customWidth="1"/>
    <col min="11521" max="11521" width="43.140625" style="31" customWidth="1"/>
    <col min="11522" max="11522" width="5.5703125" style="31" customWidth="1"/>
    <col min="11523" max="11523" width="8.42578125" style="31" customWidth="1"/>
    <col min="11524" max="11525" width="15.85546875" style="31" customWidth="1"/>
    <col min="11526" max="11526" width="11.140625" style="31" bestFit="1" customWidth="1"/>
    <col min="11527" max="11527" width="15.5703125" style="31" bestFit="1" customWidth="1"/>
    <col min="11528" max="11775" width="9.140625" style="31"/>
    <col min="11776" max="11776" width="4.42578125" style="31" customWidth="1"/>
    <col min="11777" max="11777" width="43.140625" style="31" customWidth="1"/>
    <col min="11778" max="11778" width="5.5703125" style="31" customWidth="1"/>
    <col min="11779" max="11779" width="8.42578125" style="31" customWidth="1"/>
    <col min="11780" max="11781" width="15.85546875" style="31" customWidth="1"/>
    <col min="11782" max="11782" width="11.140625" style="31" bestFit="1" customWidth="1"/>
    <col min="11783" max="11783" width="15.5703125" style="31" bestFit="1" customWidth="1"/>
    <col min="11784" max="12031" width="9.140625" style="31"/>
    <col min="12032" max="12032" width="4.42578125" style="31" customWidth="1"/>
    <col min="12033" max="12033" width="43.140625" style="31" customWidth="1"/>
    <col min="12034" max="12034" width="5.5703125" style="31" customWidth="1"/>
    <col min="12035" max="12035" width="8.42578125" style="31" customWidth="1"/>
    <col min="12036" max="12037" width="15.85546875" style="31" customWidth="1"/>
    <col min="12038" max="12038" width="11.140625" style="31" bestFit="1" customWidth="1"/>
    <col min="12039" max="12039" width="15.5703125" style="31" bestFit="1" customWidth="1"/>
    <col min="12040" max="12287" width="9.140625" style="31"/>
    <col min="12288" max="12288" width="4.42578125" style="31" customWidth="1"/>
    <col min="12289" max="12289" width="43.140625" style="31" customWidth="1"/>
    <col min="12290" max="12290" width="5.5703125" style="31" customWidth="1"/>
    <col min="12291" max="12291" width="8.42578125" style="31" customWidth="1"/>
    <col min="12292" max="12293" width="15.85546875" style="31" customWidth="1"/>
    <col min="12294" max="12294" width="11.140625" style="31" bestFit="1" customWidth="1"/>
    <col min="12295" max="12295" width="15.5703125" style="31" bestFit="1" customWidth="1"/>
    <col min="12296" max="12543" width="9.140625" style="31"/>
    <col min="12544" max="12544" width="4.42578125" style="31" customWidth="1"/>
    <col min="12545" max="12545" width="43.140625" style="31" customWidth="1"/>
    <col min="12546" max="12546" width="5.5703125" style="31" customWidth="1"/>
    <col min="12547" max="12547" width="8.42578125" style="31" customWidth="1"/>
    <col min="12548" max="12549" width="15.85546875" style="31" customWidth="1"/>
    <col min="12550" max="12550" width="11.140625" style="31" bestFit="1" customWidth="1"/>
    <col min="12551" max="12551" width="15.5703125" style="31" bestFit="1" customWidth="1"/>
    <col min="12552" max="12799" width="9.140625" style="31"/>
    <col min="12800" max="12800" width="4.42578125" style="31" customWidth="1"/>
    <col min="12801" max="12801" width="43.140625" style="31" customWidth="1"/>
    <col min="12802" max="12802" width="5.5703125" style="31" customWidth="1"/>
    <col min="12803" max="12803" width="8.42578125" style="31" customWidth="1"/>
    <col min="12804" max="12805" width="15.85546875" style="31" customWidth="1"/>
    <col min="12806" max="12806" width="11.140625" style="31" bestFit="1" customWidth="1"/>
    <col min="12807" max="12807" width="15.5703125" style="31" bestFit="1" customWidth="1"/>
    <col min="12808" max="13055" width="9.140625" style="31"/>
    <col min="13056" max="13056" width="4.42578125" style="31" customWidth="1"/>
    <col min="13057" max="13057" width="43.140625" style="31" customWidth="1"/>
    <col min="13058" max="13058" width="5.5703125" style="31" customWidth="1"/>
    <col min="13059" max="13059" width="8.42578125" style="31" customWidth="1"/>
    <col min="13060" max="13061" width="15.85546875" style="31" customWidth="1"/>
    <col min="13062" max="13062" width="11.140625" style="31" bestFit="1" customWidth="1"/>
    <col min="13063" max="13063" width="15.5703125" style="31" bestFit="1" customWidth="1"/>
    <col min="13064" max="13311" width="9.140625" style="31"/>
    <col min="13312" max="13312" width="4.42578125" style="31" customWidth="1"/>
    <col min="13313" max="13313" width="43.140625" style="31" customWidth="1"/>
    <col min="13314" max="13314" width="5.5703125" style="31" customWidth="1"/>
    <col min="13315" max="13315" width="8.42578125" style="31" customWidth="1"/>
    <col min="13316" max="13317" width="15.85546875" style="31" customWidth="1"/>
    <col min="13318" max="13318" width="11.140625" style="31" bestFit="1" customWidth="1"/>
    <col min="13319" max="13319" width="15.5703125" style="31" bestFit="1" customWidth="1"/>
    <col min="13320" max="13567" width="9.140625" style="31"/>
    <col min="13568" max="13568" width="4.42578125" style="31" customWidth="1"/>
    <col min="13569" max="13569" width="43.140625" style="31" customWidth="1"/>
    <col min="13570" max="13570" width="5.5703125" style="31" customWidth="1"/>
    <col min="13571" max="13571" width="8.42578125" style="31" customWidth="1"/>
    <col min="13572" max="13573" width="15.85546875" style="31" customWidth="1"/>
    <col min="13574" max="13574" width="11.140625" style="31" bestFit="1" customWidth="1"/>
    <col min="13575" max="13575" width="15.5703125" style="31" bestFit="1" customWidth="1"/>
    <col min="13576" max="13823" width="9.140625" style="31"/>
    <col min="13824" max="13824" width="4.42578125" style="31" customWidth="1"/>
    <col min="13825" max="13825" width="43.140625" style="31" customWidth="1"/>
    <col min="13826" max="13826" width="5.5703125" style="31" customWidth="1"/>
    <col min="13827" max="13827" width="8.42578125" style="31" customWidth="1"/>
    <col min="13828" max="13829" width="15.85546875" style="31" customWidth="1"/>
    <col min="13830" max="13830" width="11.140625" style="31" bestFit="1" customWidth="1"/>
    <col min="13831" max="13831" width="15.5703125" style="31" bestFit="1" customWidth="1"/>
    <col min="13832" max="14079" width="9.140625" style="31"/>
    <col min="14080" max="14080" width="4.42578125" style="31" customWidth="1"/>
    <col min="14081" max="14081" width="43.140625" style="31" customWidth="1"/>
    <col min="14082" max="14082" width="5.5703125" style="31" customWidth="1"/>
    <col min="14083" max="14083" width="8.42578125" style="31" customWidth="1"/>
    <col min="14084" max="14085" width="15.85546875" style="31" customWidth="1"/>
    <col min="14086" max="14086" width="11.140625" style="31" bestFit="1" customWidth="1"/>
    <col min="14087" max="14087" width="15.5703125" style="31" bestFit="1" customWidth="1"/>
    <col min="14088" max="14335" width="9.140625" style="31"/>
    <col min="14336" max="14336" width="4.42578125" style="31" customWidth="1"/>
    <col min="14337" max="14337" width="43.140625" style="31" customWidth="1"/>
    <col min="14338" max="14338" width="5.5703125" style="31" customWidth="1"/>
    <col min="14339" max="14339" width="8.42578125" style="31" customWidth="1"/>
    <col min="14340" max="14341" width="15.85546875" style="31" customWidth="1"/>
    <col min="14342" max="14342" width="11.140625" style="31" bestFit="1" customWidth="1"/>
    <col min="14343" max="14343" width="15.5703125" style="31" bestFit="1" customWidth="1"/>
    <col min="14344" max="14591" width="9.140625" style="31"/>
    <col min="14592" max="14592" width="4.42578125" style="31" customWidth="1"/>
    <col min="14593" max="14593" width="43.140625" style="31" customWidth="1"/>
    <col min="14594" max="14594" width="5.5703125" style="31" customWidth="1"/>
    <col min="14595" max="14595" width="8.42578125" style="31" customWidth="1"/>
    <col min="14596" max="14597" width="15.85546875" style="31" customWidth="1"/>
    <col min="14598" max="14598" width="11.140625" style="31" bestFit="1" customWidth="1"/>
    <col min="14599" max="14599" width="15.5703125" style="31" bestFit="1" customWidth="1"/>
    <col min="14600" max="14847" width="9.140625" style="31"/>
    <col min="14848" max="14848" width="4.42578125" style="31" customWidth="1"/>
    <col min="14849" max="14849" width="43.140625" style="31" customWidth="1"/>
    <col min="14850" max="14850" width="5.5703125" style="31" customWidth="1"/>
    <col min="14851" max="14851" width="8.42578125" style="31" customWidth="1"/>
    <col min="14852" max="14853" width="15.85546875" style="31" customWidth="1"/>
    <col min="14854" max="14854" width="11.140625" style="31" bestFit="1" customWidth="1"/>
    <col min="14855" max="14855" width="15.5703125" style="31" bestFit="1" customWidth="1"/>
    <col min="14856" max="15103" width="9.140625" style="31"/>
    <col min="15104" max="15104" width="4.42578125" style="31" customWidth="1"/>
    <col min="15105" max="15105" width="43.140625" style="31" customWidth="1"/>
    <col min="15106" max="15106" width="5.5703125" style="31" customWidth="1"/>
    <col min="15107" max="15107" width="8.42578125" style="31" customWidth="1"/>
    <col min="15108" max="15109" width="15.85546875" style="31" customWidth="1"/>
    <col min="15110" max="15110" width="11.140625" style="31" bestFit="1" customWidth="1"/>
    <col min="15111" max="15111" width="15.5703125" style="31" bestFit="1" customWidth="1"/>
    <col min="15112" max="15359" width="9.140625" style="31"/>
    <col min="15360" max="15360" width="4.42578125" style="31" customWidth="1"/>
    <col min="15361" max="15361" width="43.140625" style="31" customWidth="1"/>
    <col min="15362" max="15362" width="5.5703125" style="31" customWidth="1"/>
    <col min="15363" max="15363" width="8.42578125" style="31" customWidth="1"/>
    <col min="15364" max="15365" width="15.85546875" style="31" customWidth="1"/>
    <col min="15366" max="15366" width="11.140625" style="31" bestFit="1" customWidth="1"/>
    <col min="15367" max="15367" width="15.5703125" style="31" bestFit="1" customWidth="1"/>
    <col min="15368" max="15615" width="9.140625" style="31"/>
    <col min="15616" max="15616" width="4.42578125" style="31" customWidth="1"/>
    <col min="15617" max="15617" width="43.140625" style="31" customWidth="1"/>
    <col min="15618" max="15618" width="5.5703125" style="31" customWidth="1"/>
    <col min="15619" max="15619" width="8.42578125" style="31" customWidth="1"/>
    <col min="15620" max="15621" width="15.85546875" style="31" customWidth="1"/>
    <col min="15622" max="15622" width="11.140625" style="31" bestFit="1" customWidth="1"/>
    <col min="15623" max="15623" width="15.5703125" style="31" bestFit="1" customWidth="1"/>
    <col min="15624" max="15871" width="9.140625" style="31"/>
    <col min="15872" max="15872" width="4.42578125" style="31" customWidth="1"/>
    <col min="15873" max="15873" width="43.140625" style="31" customWidth="1"/>
    <col min="15874" max="15874" width="5.5703125" style="31" customWidth="1"/>
    <col min="15875" max="15875" width="8.42578125" style="31" customWidth="1"/>
    <col min="15876" max="15877" width="15.85546875" style="31" customWidth="1"/>
    <col min="15878" max="15878" width="11.140625" style="31" bestFit="1" customWidth="1"/>
    <col min="15879" max="15879" width="15.5703125" style="31" bestFit="1" customWidth="1"/>
    <col min="15880" max="16127" width="9.140625" style="31"/>
    <col min="16128" max="16128" width="4.42578125" style="31" customWidth="1"/>
    <col min="16129" max="16129" width="43.140625" style="31" customWidth="1"/>
    <col min="16130" max="16130" width="5.5703125" style="31" customWidth="1"/>
    <col min="16131" max="16131" width="8.42578125" style="31" customWidth="1"/>
    <col min="16132" max="16133" width="15.85546875" style="31" customWidth="1"/>
    <col min="16134" max="16134" width="11.140625" style="31" bestFit="1" customWidth="1"/>
    <col min="16135" max="16135" width="15.5703125" style="31" bestFit="1" customWidth="1"/>
    <col min="16136" max="16384" width="9.140625" style="31"/>
  </cols>
  <sheetData>
    <row r="1" spans="1:10" ht="6.75" customHeight="1"/>
    <row r="2" spans="1:10" s="148" customFormat="1" ht="21.75" customHeight="1" thickBot="1">
      <c r="A2" s="32"/>
      <c r="B2" s="35" t="s">
        <v>16</v>
      </c>
      <c r="C2" s="34"/>
      <c r="D2" s="34"/>
      <c r="E2" s="134" t="s">
        <v>198</v>
      </c>
      <c r="F2" s="134"/>
    </row>
    <row r="3" spans="1:10" s="148" customFormat="1" ht="6.75" customHeight="1" thickTop="1">
      <c r="A3" s="32"/>
      <c r="B3" s="36"/>
      <c r="C3" s="36"/>
      <c r="D3" s="36"/>
      <c r="E3" s="36"/>
      <c r="F3" s="36"/>
    </row>
    <row r="4" spans="1:10" s="108" customFormat="1" ht="14.25" customHeight="1">
      <c r="A4" s="37"/>
      <c r="B4" s="38"/>
      <c r="C4" s="39" t="s">
        <v>18</v>
      </c>
      <c r="D4" s="39"/>
      <c r="E4" s="40" t="s">
        <v>19</v>
      </c>
      <c r="F4" s="40" t="s">
        <v>19</v>
      </c>
    </row>
    <row r="5" spans="1:10" ht="17.25" customHeight="1" thickBot="1">
      <c r="A5" s="41"/>
      <c r="B5" s="42" t="s">
        <v>199</v>
      </c>
      <c r="C5" s="41" t="s">
        <v>21</v>
      </c>
      <c r="D5" s="41" t="s">
        <v>22</v>
      </c>
      <c r="E5" s="43">
        <v>2013</v>
      </c>
      <c r="F5" s="43">
        <v>2012</v>
      </c>
      <c r="G5" s="57"/>
      <c r="H5" s="57"/>
      <c r="I5" s="57"/>
      <c r="J5" s="57"/>
    </row>
    <row r="6" spans="1:10" s="1" customFormat="1" ht="15.95" customHeight="1" thickBot="1">
      <c r="A6" s="44" t="s">
        <v>23</v>
      </c>
      <c r="B6" s="9" t="s">
        <v>200</v>
      </c>
      <c r="C6" s="45"/>
      <c r="D6" s="45"/>
      <c r="E6" s="60">
        <f>E7+E11+E17+E24+E27</f>
        <v>27028586.860000003</v>
      </c>
      <c r="F6" s="60">
        <v>8425746.8300000001</v>
      </c>
      <c r="G6" s="149"/>
      <c r="H6" s="4"/>
      <c r="I6" s="4"/>
      <c r="J6" s="4"/>
    </row>
    <row r="7" spans="1:10" ht="15.95" customHeight="1" thickTop="1">
      <c r="A7" s="48">
        <v>1</v>
      </c>
      <c r="B7" s="49" t="s">
        <v>201</v>
      </c>
      <c r="C7" s="50"/>
      <c r="D7" s="50"/>
      <c r="E7" s="51">
        <v>4767954.8</v>
      </c>
      <c r="F7" s="51">
        <v>576756.68999999994</v>
      </c>
      <c r="G7" s="75"/>
      <c r="H7" s="57"/>
      <c r="I7" s="57"/>
      <c r="J7" s="57"/>
    </row>
    <row r="8" spans="1:10" ht="14.1" customHeight="1">
      <c r="A8" s="48">
        <v>2</v>
      </c>
      <c r="B8" s="49" t="s">
        <v>202</v>
      </c>
      <c r="C8" s="50"/>
      <c r="D8" s="50"/>
      <c r="E8" s="52"/>
      <c r="F8" s="52"/>
      <c r="G8" s="75"/>
      <c r="H8" s="57"/>
      <c r="I8" s="57"/>
      <c r="J8" s="57"/>
    </row>
    <row r="9" spans="1:10">
      <c r="A9" s="50" t="s">
        <v>27</v>
      </c>
      <c r="B9" s="53" t="s">
        <v>25</v>
      </c>
      <c r="C9" s="50"/>
      <c r="D9" s="75"/>
      <c r="E9" s="54">
        <v>0</v>
      </c>
      <c r="F9" s="54">
        <v>0</v>
      </c>
      <c r="G9" s="75"/>
      <c r="H9" s="57"/>
      <c r="I9" s="57"/>
      <c r="J9" s="57"/>
    </row>
    <row r="10" spans="1:10">
      <c r="A10" s="50" t="s">
        <v>29</v>
      </c>
      <c r="B10" s="55" t="s">
        <v>203</v>
      </c>
      <c r="C10" s="50"/>
      <c r="D10" s="50"/>
      <c r="E10" s="52">
        <v>0</v>
      </c>
      <c r="F10" s="52">
        <v>0</v>
      </c>
      <c r="G10" s="75"/>
      <c r="H10" s="57"/>
      <c r="I10" s="57"/>
      <c r="J10" s="57"/>
    </row>
    <row r="11" spans="1:10">
      <c r="A11" s="50"/>
      <c r="B11" s="48" t="s">
        <v>33</v>
      </c>
      <c r="C11" s="48"/>
      <c r="D11" s="48"/>
      <c r="E11" s="56">
        <f>SUM(E9:E10)</f>
        <v>0</v>
      </c>
      <c r="F11" s="56">
        <v>0</v>
      </c>
      <c r="G11" s="75"/>
      <c r="H11" s="57"/>
      <c r="I11" s="57"/>
      <c r="J11" s="57"/>
    </row>
    <row r="12" spans="1:10">
      <c r="A12" s="48">
        <v>3</v>
      </c>
      <c r="B12" s="49" t="s">
        <v>204</v>
      </c>
      <c r="C12" s="50"/>
      <c r="D12" s="50"/>
      <c r="E12" s="52"/>
      <c r="F12" s="52"/>
      <c r="G12" s="75"/>
      <c r="H12" s="57"/>
      <c r="I12" s="57"/>
      <c r="J12" s="57"/>
    </row>
    <row r="13" spans="1:10">
      <c r="A13" s="50" t="s">
        <v>27</v>
      </c>
      <c r="B13" s="57" t="s">
        <v>205</v>
      </c>
      <c r="C13" s="50"/>
      <c r="D13" s="50"/>
      <c r="E13" s="54">
        <v>18987757.210000001</v>
      </c>
      <c r="F13" s="54">
        <v>7672841.4500000002</v>
      </c>
      <c r="G13" s="75"/>
      <c r="H13" s="57"/>
      <c r="I13" s="57"/>
      <c r="J13" s="57"/>
    </row>
    <row r="14" spans="1:10">
      <c r="A14" s="50" t="s">
        <v>29</v>
      </c>
      <c r="B14" s="57" t="s">
        <v>206</v>
      </c>
      <c r="C14" s="50"/>
      <c r="D14" s="50"/>
      <c r="E14" s="54"/>
      <c r="F14" s="54">
        <v>5311</v>
      </c>
      <c r="G14" s="75"/>
      <c r="H14" s="57"/>
      <c r="I14" s="57"/>
      <c r="J14" s="57"/>
    </row>
    <row r="15" spans="1:10" ht="14.1" customHeight="1">
      <c r="A15" s="50" t="s">
        <v>31</v>
      </c>
      <c r="B15" s="57" t="s">
        <v>207</v>
      </c>
      <c r="C15" s="50"/>
      <c r="D15" s="50"/>
      <c r="E15" s="52">
        <v>0</v>
      </c>
      <c r="F15" s="52">
        <v>0</v>
      </c>
      <c r="G15" s="75"/>
      <c r="H15" s="57"/>
      <c r="I15" s="57"/>
      <c r="J15" s="57"/>
    </row>
    <row r="16" spans="1:10">
      <c r="A16" s="50" t="s">
        <v>38</v>
      </c>
      <c r="B16" s="57" t="s">
        <v>208</v>
      </c>
      <c r="C16" s="50"/>
      <c r="D16" s="50"/>
      <c r="E16" s="52">
        <v>0</v>
      </c>
      <c r="F16" s="52">
        <v>0</v>
      </c>
      <c r="G16" s="75"/>
      <c r="H16" s="57"/>
      <c r="I16" s="57"/>
      <c r="J16" s="57"/>
    </row>
    <row r="17" spans="1:10">
      <c r="A17" s="50"/>
      <c r="B17" s="48" t="s">
        <v>42</v>
      </c>
      <c r="C17" s="50"/>
      <c r="D17" s="50"/>
      <c r="E17" s="56">
        <f>SUM(E13:E16)</f>
        <v>18987757.210000001</v>
      </c>
      <c r="F17" s="56">
        <v>7678152.4500000002</v>
      </c>
      <c r="G17" s="75"/>
      <c r="H17" s="57"/>
      <c r="I17" s="57"/>
      <c r="J17" s="57"/>
    </row>
    <row r="18" spans="1:10">
      <c r="A18" s="48">
        <v>4</v>
      </c>
      <c r="B18" s="49" t="s">
        <v>209</v>
      </c>
      <c r="C18" s="50"/>
      <c r="D18" s="50"/>
      <c r="E18" s="52"/>
      <c r="F18" s="52"/>
      <c r="G18" s="75"/>
      <c r="H18" s="57"/>
      <c r="I18" s="57"/>
      <c r="J18" s="57"/>
    </row>
    <row r="19" spans="1:10">
      <c r="A19" s="50" t="s">
        <v>27</v>
      </c>
      <c r="B19" s="59" t="s">
        <v>210</v>
      </c>
      <c r="C19" s="50"/>
      <c r="D19" s="50"/>
      <c r="E19" s="54">
        <v>3272874.85</v>
      </c>
      <c r="F19" s="54">
        <v>170837.69</v>
      </c>
      <c r="G19" s="75"/>
      <c r="H19" s="57"/>
      <c r="I19" s="57"/>
      <c r="J19" s="57"/>
    </row>
    <row r="20" spans="1:10">
      <c r="A20" s="50" t="s">
        <v>29</v>
      </c>
      <c r="B20" s="59" t="s">
        <v>211</v>
      </c>
      <c r="C20" s="50"/>
      <c r="D20" s="50"/>
      <c r="E20" s="54">
        <v>0</v>
      </c>
      <c r="F20" s="54">
        <v>0</v>
      </c>
      <c r="G20" s="75"/>
      <c r="H20" s="57"/>
      <c r="I20" s="57"/>
      <c r="J20" s="57"/>
    </row>
    <row r="21" spans="1:10">
      <c r="A21" s="50" t="s">
        <v>31</v>
      </c>
      <c r="B21" s="59" t="s">
        <v>212</v>
      </c>
      <c r="C21" s="50"/>
      <c r="D21" s="50"/>
      <c r="E21" s="52">
        <v>0</v>
      </c>
      <c r="F21" s="54">
        <v>0</v>
      </c>
      <c r="G21" s="75"/>
      <c r="H21" s="57"/>
      <c r="I21" s="57"/>
      <c r="J21" s="57"/>
    </row>
    <row r="22" spans="1:10" ht="14.1" customHeight="1">
      <c r="A22" s="50" t="s">
        <v>38</v>
      </c>
      <c r="B22" s="59" t="s">
        <v>213</v>
      </c>
      <c r="C22" s="50"/>
      <c r="D22" s="50"/>
      <c r="E22" s="54">
        <v>0</v>
      </c>
      <c r="F22" s="54">
        <v>0</v>
      </c>
      <c r="G22" s="75"/>
      <c r="H22" s="57"/>
      <c r="I22" s="57"/>
      <c r="J22" s="57"/>
    </row>
    <row r="23" spans="1:10">
      <c r="A23" s="50" t="s">
        <v>40</v>
      </c>
      <c r="B23" s="59" t="s">
        <v>214</v>
      </c>
      <c r="C23" s="50"/>
      <c r="D23" s="50"/>
      <c r="E23" s="52">
        <v>0</v>
      </c>
      <c r="F23" s="52">
        <v>0</v>
      </c>
      <c r="G23" s="75"/>
      <c r="H23" s="57"/>
      <c r="I23" s="57"/>
      <c r="J23" s="57"/>
    </row>
    <row r="24" spans="1:10">
      <c r="A24" s="50"/>
      <c r="B24" s="62" t="s">
        <v>215</v>
      </c>
      <c r="C24" s="50"/>
      <c r="D24" s="50"/>
      <c r="E24" s="56">
        <f>SUM(E19:E23)</f>
        <v>3272874.85</v>
      </c>
      <c r="F24" s="56">
        <v>170837.69</v>
      </c>
      <c r="G24" s="75"/>
      <c r="H24" s="57"/>
      <c r="I24" s="57"/>
      <c r="J24" s="57"/>
    </row>
    <row r="25" spans="1:10">
      <c r="A25" s="48">
        <v>5</v>
      </c>
      <c r="B25" s="58" t="s">
        <v>216</v>
      </c>
      <c r="C25" s="50"/>
      <c r="D25" s="50"/>
      <c r="E25" s="52">
        <v>0</v>
      </c>
      <c r="F25" s="52">
        <v>0</v>
      </c>
      <c r="G25" s="75"/>
      <c r="H25" s="57"/>
      <c r="I25" s="57"/>
      <c r="J25" s="57"/>
    </row>
    <row r="26" spans="1:10">
      <c r="A26" s="48">
        <v>6</v>
      </c>
      <c r="B26" s="58" t="s">
        <v>217</v>
      </c>
      <c r="C26" s="50"/>
      <c r="D26" s="50"/>
      <c r="E26" s="52">
        <v>0</v>
      </c>
      <c r="F26" s="52">
        <v>0</v>
      </c>
      <c r="G26" s="75"/>
      <c r="H26" s="57"/>
      <c r="I26" s="57"/>
      <c r="J26" s="57"/>
    </row>
    <row r="27" spans="1:10" ht="15" customHeight="1">
      <c r="A27" s="48">
        <v>7</v>
      </c>
      <c r="B27" s="58" t="s">
        <v>218</v>
      </c>
      <c r="C27" s="50"/>
      <c r="D27" s="50"/>
      <c r="E27" s="52">
        <v>0</v>
      </c>
      <c r="F27" s="52">
        <v>0</v>
      </c>
      <c r="G27" s="75"/>
      <c r="H27" s="57"/>
      <c r="I27" s="57"/>
      <c r="J27" s="57"/>
    </row>
    <row r="28" spans="1:10" s="1" customFormat="1" ht="15.75" customHeight="1" thickBot="1">
      <c r="A28" s="45"/>
      <c r="B28" s="63" t="s">
        <v>219</v>
      </c>
      <c r="C28" s="45"/>
      <c r="D28" s="45"/>
      <c r="E28" s="60">
        <f>E27+E24+E17+E7+E11</f>
        <v>27028586.860000003</v>
      </c>
      <c r="F28" s="60">
        <v>8425746.8300000001</v>
      </c>
      <c r="G28" s="149"/>
      <c r="H28" s="4"/>
      <c r="I28" s="4"/>
      <c r="J28" s="4"/>
    </row>
    <row r="29" spans="1:10" ht="13.5" thickTop="1">
      <c r="A29" s="50"/>
      <c r="B29" s="59"/>
      <c r="C29" s="50"/>
      <c r="D29" s="50"/>
      <c r="E29" s="52"/>
      <c r="F29" s="52"/>
      <c r="G29" s="75"/>
      <c r="H29" s="57"/>
      <c r="I29" s="57"/>
      <c r="J29" s="57"/>
    </row>
    <row r="30" spans="1:10">
      <c r="A30" s="48" t="s">
        <v>46</v>
      </c>
      <c r="B30" s="58" t="s">
        <v>220</v>
      </c>
      <c r="C30" s="50"/>
      <c r="D30" s="50"/>
      <c r="E30" s="52"/>
      <c r="F30" s="52"/>
      <c r="G30" s="75"/>
      <c r="H30" s="57"/>
      <c r="I30" s="57"/>
      <c r="J30" s="57"/>
    </row>
    <row r="31" spans="1:10">
      <c r="A31" s="48">
        <v>1</v>
      </c>
      <c r="B31" s="58" t="s">
        <v>221</v>
      </c>
      <c r="C31" s="50"/>
      <c r="D31" s="50"/>
      <c r="E31" s="52"/>
      <c r="F31" s="52"/>
      <c r="G31" s="75"/>
      <c r="H31" s="57"/>
      <c r="I31" s="57"/>
      <c r="J31" s="57"/>
    </row>
    <row r="32" spans="1:10">
      <c r="A32" s="50" t="s">
        <v>27</v>
      </c>
      <c r="B32" s="59" t="s">
        <v>222</v>
      </c>
      <c r="C32" s="50"/>
      <c r="D32" s="50"/>
      <c r="E32" s="52">
        <v>0</v>
      </c>
      <c r="F32" s="52">
        <v>0</v>
      </c>
      <c r="G32" s="75"/>
      <c r="H32" s="57"/>
      <c r="I32" s="57"/>
      <c r="J32" s="57"/>
    </row>
    <row r="33" spans="1:10">
      <c r="A33" s="50" t="s">
        <v>29</v>
      </c>
      <c r="B33" s="59" t="s">
        <v>223</v>
      </c>
      <c r="C33" s="50"/>
      <c r="D33" s="50"/>
      <c r="E33" s="52">
        <v>0</v>
      </c>
      <c r="F33" s="52">
        <v>0</v>
      </c>
      <c r="G33" s="75"/>
      <c r="H33" s="57"/>
      <c r="I33" s="57"/>
      <c r="J33" s="57"/>
    </row>
    <row r="34" spans="1:10" ht="14.1" customHeight="1">
      <c r="A34" s="50" t="s">
        <v>31</v>
      </c>
      <c r="B34" s="59" t="s">
        <v>224</v>
      </c>
      <c r="C34" s="50"/>
      <c r="D34" s="50"/>
      <c r="E34" s="52">
        <v>0</v>
      </c>
      <c r="F34" s="52">
        <v>0</v>
      </c>
      <c r="G34" s="75"/>
      <c r="H34" s="57"/>
      <c r="I34" s="57"/>
      <c r="J34" s="57"/>
    </row>
    <row r="35" spans="1:10">
      <c r="A35" s="50" t="s">
        <v>38</v>
      </c>
      <c r="B35" s="59" t="s">
        <v>225</v>
      </c>
      <c r="C35" s="50"/>
      <c r="D35" s="50"/>
      <c r="E35" s="52">
        <v>0</v>
      </c>
      <c r="F35" s="52">
        <v>0</v>
      </c>
      <c r="G35" s="75"/>
      <c r="H35" s="57"/>
      <c r="I35" s="57"/>
      <c r="J35" s="57"/>
    </row>
    <row r="36" spans="1:10">
      <c r="A36" s="50"/>
      <c r="B36" s="62" t="s">
        <v>51</v>
      </c>
      <c r="C36" s="50"/>
      <c r="D36" s="50"/>
      <c r="E36" s="56">
        <f>SUM(E32:E35)</f>
        <v>0</v>
      </c>
      <c r="F36" s="56">
        <v>0</v>
      </c>
      <c r="G36" s="75"/>
      <c r="H36" s="57"/>
      <c r="I36" s="57"/>
      <c r="J36" s="57"/>
    </row>
    <row r="37" spans="1:10">
      <c r="A37" s="48">
        <v>2</v>
      </c>
      <c r="B37" s="58" t="s">
        <v>226</v>
      </c>
      <c r="C37" s="50"/>
      <c r="D37" s="50"/>
      <c r="E37" s="52"/>
      <c r="F37" s="52"/>
      <c r="G37" s="75"/>
      <c r="H37" s="57"/>
      <c r="I37" s="57"/>
      <c r="J37" s="57"/>
    </row>
    <row r="38" spans="1:10">
      <c r="A38" s="50" t="s">
        <v>27</v>
      </c>
      <c r="B38" s="59" t="s">
        <v>227</v>
      </c>
      <c r="C38" s="50"/>
      <c r="D38" s="50"/>
      <c r="E38" s="52">
        <v>0</v>
      </c>
      <c r="F38" s="52">
        <v>0</v>
      </c>
      <c r="G38" s="75"/>
      <c r="H38" s="57"/>
      <c r="I38" s="57"/>
      <c r="J38" s="57"/>
    </row>
    <row r="39" spans="1:10">
      <c r="A39" s="50" t="s">
        <v>29</v>
      </c>
      <c r="B39" s="67" t="s">
        <v>228</v>
      </c>
      <c r="C39" s="50"/>
      <c r="D39" s="50"/>
      <c r="E39" s="52">
        <v>0</v>
      </c>
      <c r="F39" s="52">
        <v>0</v>
      </c>
      <c r="G39" s="75"/>
      <c r="H39" s="57"/>
      <c r="I39" s="57"/>
      <c r="J39" s="57"/>
    </row>
    <row r="40" spans="1:10">
      <c r="A40" s="50" t="s">
        <v>31</v>
      </c>
      <c r="B40" s="59" t="s">
        <v>229</v>
      </c>
      <c r="C40" s="50"/>
      <c r="D40" s="50"/>
      <c r="E40" s="54">
        <v>538248</v>
      </c>
      <c r="F40" s="54">
        <v>539599</v>
      </c>
      <c r="G40" s="75"/>
      <c r="H40" s="57"/>
      <c r="I40" s="57"/>
      <c r="J40" s="57"/>
    </row>
    <row r="41" spans="1:10" ht="14.1" customHeight="1">
      <c r="A41" s="50" t="s">
        <v>38</v>
      </c>
      <c r="B41" s="67" t="s">
        <v>230</v>
      </c>
      <c r="C41" s="50"/>
      <c r="D41" s="50"/>
      <c r="E41" s="54">
        <v>0</v>
      </c>
      <c r="F41" s="54">
        <v>0</v>
      </c>
      <c r="G41" s="75"/>
      <c r="H41" s="57"/>
      <c r="I41" s="57"/>
      <c r="J41" s="57"/>
    </row>
    <row r="42" spans="1:10">
      <c r="A42" s="50"/>
      <c r="B42" s="150" t="s">
        <v>33</v>
      </c>
      <c r="C42" s="50"/>
      <c r="D42" s="50"/>
      <c r="E42" s="56">
        <f>SUM(E38:E41)</f>
        <v>538248</v>
      </c>
      <c r="F42" s="56">
        <v>539599</v>
      </c>
      <c r="G42" s="75"/>
      <c r="H42" s="57"/>
      <c r="I42" s="57"/>
      <c r="J42" s="57"/>
    </row>
    <row r="43" spans="1:10">
      <c r="A43" s="48">
        <v>3</v>
      </c>
      <c r="B43" s="58" t="s">
        <v>231</v>
      </c>
      <c r="C43" s="50"/>
      <c r="D43" s="50"/>
      <c r="E43" s="52">
        <v>0</v>
      </c>
      <c r="F43" s="52">
        <v>0</v>
      </c>
      <c r="G43" s="75"/>
      <c r="H43" s="57"/>
      <c r="I43" s="57"/>
      <c r="J43" s="57"/>
    </row>
    <row r="44" spans="1:10" ht="14.1" customHeight="1">
      <c r="A44" s="48">
        <v>4</v>
      </c>
      <c r="B44" s="58" t="s">
        <v>232</v>
      </c>
      <c r="C44" s="50"/>
      <c r="D44" s="50"/>
      <c r="E44" s="52">
        <f>SUM(E45:E48)</f>
        <v>0</v>
      </c>
      <c r="F44" s="52">
        <v>0</v>
      </c>
      <c r="G44" s="75"/>
      <c r="H44" s="57"/>
      <c r="I44" s="57"/>
      <c r="J44" s="57"/>
    </row>
    <row r="45" spans="1:10">
      <c r="A45" s="50" t="s">
        <v>27</v>
      </c>
      <c r="B45" s="59" t="s">
        <v>233</v>
      </c>
      <c r="C45" s="50"/>
      <c r="D45" s="50"/>
      <c r="E45" s="52">
        <v>0</v>
      </c>
      <c r="F45" s="52">
        <v>0</v>
      </c>
      <c r="G45" s="75"/>
      <c r="H45" s="57"/>
      <c r="I45" s="57"/>
      <c r="J45" s="57"/>
    </row>
    <row r="46" spans="1:10">
      <c r="A46" s="50" t="s">
        <v>29</v>
      </c>
      <c r="B46" s="59" t="s">
        <v>234</v>
      </c>
      <c r="C46" s="50"/>
      <c r="D46" s="50"/>
      <c r="E46" s="52">
        <v>0</v>
      </c>
      <c r="F46" s="52">
        <v>0</v>
      </c>
      <c r="G46" s="75"/>
      <c r="H46" s="57"/>
      <c r="I46" s="57"/>
      <c r="J46" s="57"/>
    </row>
    <row r="47" spans="1:10">
      <c r="A47" s="50" t="s">
        <v>31</v>
      </c>
      <c r="B47" s="59" t="s">
        <v>235</v>
      </c>
      <c r="C47" s="50"/>
      <c r="D47" s="50"/>
      <c r="E47" s="52">
        <v>0</v>
      </c>
      <c r="F47" s="52">
        <v>0</v>
      </c>
      <c r="G47" s="75"/>
      <c r="H47" s="57"/>
      <c r="I47" s="57"/>
      <c r="J47" s="57"/>
    </row>
    <row r="48" spans="1:10" ht="14.1" customHeight="1">
      <c r="A48" s="48">
        <v>5</v>
      </c>
      <c r="B48" s="66" t="s">
        <v>236</v>
      </c>
      <c r="C48" s="50"/>
      <c r="D48" s="50"/>
      <c r="E48" s="52">
        <v>0</v>
      </c>
      <c r="F48" s="52">
        <v>0</v>
      </c>
      <c r="G48" s="75"/>
      <c r="H48" s="57"/>
      <c r="I48" s="57"/>
      <c r="J48" s="57"/>
    </row>
    <row r="49" spans="1:10">
      <c r="A49" s="48">
        <v>6</v>
      </c>
      <c r="B49" s="58" t="s">
        <v>237</v>
      </c>
      <c r="C49" s="50"/>
      <c r="D49" s="50"/>
      <c r="E49" s="52">
        <v>0</v>
      </c>
      <c r="F49" s="52">
        <v>0</v>
      </c>
      <c r="G49" s="75"/>
      <c r="H49" s="57"/>
      <c r="I49" s="57"/>
      <c r="J49" s="57"/>
    </row>
    <row r="50" spans="1:10" ht="15.95" customHeight="1">
      <c r="A50" s="48"/>
      <c r="B50" s="58"/>
      <c r="C50" s="50"/>
      <c r="D50" s="50"/>
      <c r="E50" s="52"/>
      <c r="F50" s="52"/>
      <c r="G50" s="75"/>
      <c r="H50" s="57"/>
      <c r="I50" s="57"/>
      <c r="J50" s="57"/>
    </row>
    <row r="51" spans="1:10" ht="13.5" thickBot="1">
      <c r="A51" s="50"/>
      <c r="B51" s="58" t="s">
        <v>238</v>
      </c>
      <c r="C51" s="50"/>
      <c r="D51" s="50"/>
      <c r="E51" s="65">
        <f>E50+E49+E48+E44+E43+E42+E36</f>
        <v>538248</v>
      </c>
      <c r="F51" s="65">
        <v>539599</v>
      </c>
      <c r="G51" s="75"/>
      <c r="H51" s="57"/>
      <c r="I51" s="57"/>
      <c r="J51" s="57"/>
    </row>
    <row r="52" spans="1:10" ht="13.5" thickTop="1">
      <c r="A52" s="50"/>
      <c r="B52" s="59"/>
      <c r="C52" s="50"/>
      <c r="D52" s="50"/>
      <c r="E52" s="52"/>
      <c r="F52" s="52"/>
      <c r="G52" s="75"/>
      <c r="H52" s="57"/>
      <c r="I52" s="57"/>
      <c r="J52" s="57"/>
    </row>
    <row r="53" spans="1:10" s="73" customFormat="1" ht="18" customHeight="1" thickBot="1">
      <c r="A53" s="70"/>
      <c r="B53" s="151" t="s">
        <v>239</v>
      </c>
      <c r="C53" s="70"/>
      <c r="D53" s="70"/>
      <c r="E53" s="71">
        <f>E51+E28</f>
        <v>27566834.860000003</v>
      </c>
      <c r="F53" s="71">
        <v>8965345.8300000001</v>
      </c>
      <c r="G53" s="152"/>
      <c r="H53" s="153"/>
      <c r="I53" s="153"/>
      <c r="J53" s="153"/>
    </row>
    <row r="54" spans="1:10" ht="14.1" customHeight="1" thickTop="1">
      <c r="A54" s="50"/>
      <c r="B54" s="59"/>
      <c r="C54" s="50"/>
      <c r="D54" s="50"/>
      <c r="E54" s="75"/>
      <c r="F54" s="75"/>
      <c r="G54" s="75"/>
      <c r="H54" s="57"/>
      <c r="I54" s="57"/>
      <c r="J54" s="57"/>
    </row>
    <row r="55" spans="1:10" ht="14.1" customHeight="1">
      <c r="A55" s="50"/>
      <c r="B55" s="67"/>
      <c r="C55" s="50"/>
      <c r="D55" s="50"/>
      <c r="E55" s="75"/>
      <c r="F55" s="75"/>
      <c r="G55" s="75"/>
    </row>
    <row r="56" spans="1:10" ht="14.1" customHeight="1">
      <c r="A56" s="70"/>
      <c r="B56" s="58" t="s">
        <v>70</v>
      </c>
      <c r="C56" s="50"/>
      <c r="D56" s="50"/>
      <c r="E56" s="77" t="s">
        <v>71</v>
      </c>
      <c r="F56" s="75"/>
    </row>
    <row r="57" spans="1:10" ht="14.1" customHeight="1">
      <c r="A57" s="50"/>
      <c r="B57" s="59"/>
      <c r="C57" s="50"/>
      <c r="D57" s="50"/>
      <c r="E57" s="78" t="s">
        <v>72</v>
      </c>
      <c r="G57" s="75"/>
    </row>
    <row r="58" spans="1:10">
      <c r="B58" s="57"/>
      <c r="C58" s="50"/>
      <c r="D58" s="50"/>
      <c r="F58" s="75"/>
      <c r="G58" s="61"/>
    </row>
    <row r="59" spans="1:10">
      <c r="B59" s="57"/>
      <c r="C59" s="50"/>
      <c r="D59" s="50"/>
      <c r="E59" s="75"/>
      <c r="F59" s="75"/>
    </row>
    <row r="60" spans="1:10">
      <c r="B60" s="57"/>
      <c r="C60" s="50"/>
      <c r="D60" s="50"/>
      <c r="E60" s="75"/>
      <c r="F60" s="75"/>
    </row>
    <row r="61" spans="1:10">
      <c r="B61" s="57"/>
      <c r="C61" s="50"/>
      <c r="D61" s="50"/>
      <c r="E61" s="75"/>
      <c r="F61" s="75"/>
    </row>
    <row r="62" spans="1:10">
      <c r="B62" s="57"/>
      <c r="C62" s="57"/>
      <c r="D62" s="57"/>
      <c r="E62" s="57"/>
      <c r="F62" s="57"/>
    </row>
  </sheetData>
  <mergeCells count="1">
    <mergeCell ref="E2:F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H62"/>
  <sheetViews>
    <sheetView workbookViewId="0">
      <selection activeCell="B5" sqref="B5"/>
    </sheetView>
  </sheetViews>
  <sheetFormatPr defaultRowHeight="12.75"/>
  <cols>
    <col min="1" max="1" width="9.140625" style="30"/>
    <col min="2" max="2" width="39.5703125" style="31" customWidth="1"/>
    <col min="3" max="3" width="6" style="31" customWidth="1"/>
    <col min="4" max="4" width="9.140625" style="31"/>
    <col min="5" max="5" width="16.42578125" style="31" bestFit="1" customWidth="1"/>
    <col min="6" max="6" width="14.85546875" style="31" bestFit="1" customWidth="1"/>
    <col min="7" max="16384" width="9.140625" style="31"/>
  </cols>
  <sheetData>
    <row r="2" spans="1:8" ht="20.25" thickBot="1">
      <c r="A2" s="32"/>
      <c r="B2" s="33" t="s">
        <v>16</v>
      </c>
      <c r="C2" s="34"/>
      <c r="D2" s="34"/>
      <c r="E2" s="134" t="s">
        <v>17</v>
      </c>
      <c r="F2" s="134"/>
    </row>
    <row r="3" spans="1:8" ht="20.25" thickTop="1">
      <c r="A3" s="32"/>
      <c r="B3" s="36"/>
      <c r="C3" s="36"/>
      <c r="D3" s="36"/>
      <c r="E3" s="36"/>
      <c r="F3" s="36"/>
    </row>
    <row r="4" spans="1:8" ht="15">
      <c r="A4" s="37"/>
      <c r="B4" s="38"/>
      <c r="C4" s="39" t="s">
        <v>18</v>
      </c>
      <c r="D4" s="39"/>
      <c r="E4" s="40" t="s">
        <v>19</v>
      </c>
      <c r="F4" s="40" t="s">
        <v>19</v>
      </c>
    </row>
    <row r="5" spans="1:8" ht="18.75" thickBot="1">
      <c r="A5" s="41"/>
      <c r="B5" s="42" t="s">
        <v>20</v>
      </c>
      <c r="C5" s="41" t="s">
        <v>21</v>
      </c>
      <c r="D5" s="41" t="s">
        <v>22</v>
      </c>
      <c r="E5" s="43">
        <v>2013</v>
      </c>
      <c r="F5" s="43">
        <v>2012</v>
      </c>
    </row>
    <row r="6" spans="1:8" s="1" customFormat="1" ht="15" thickBot="1">
      <c r="A6" s="44" t="s">
        <v>23</v>
      </c>
      <c r="B6" s="9" t="s">
        <v>24</v>
      </c>
      <c r="C6" s="45"/>
      <c r="D6" s="45"/>
      <c r="E6" s="46">
        <f>E7+E12+E19</f>
        <v>21246555</v>
      </c>
      <c r="F6" s="46">
        <v>8323199</v>
      </c>
      <c r="H6" s="47"/>
    </row>
    <row r="7" spans="1:8" ht="13.5" thickTop="1">
      <c r="A7" s="48">
        <v>1</v>
      </c>
      <c r="B7" s="49" t="s">
        <v>25</v>
      </c>
      <c r="C7" s="50"/>
      <c r="D7" s="50"/>
      <c r="E7" s="51">
        <v>0</v>
      </c>
      <c r="F7" s="51">
        <v>0</v>
      </c>
      <c r="H7" s="47"/>
    </row>
    <row r="8" spans="1:8">
      <c r="A8" s="48">
        <v>2</v>
      </c>
      <c r="B8" s="49" t="s">
        <v>26</v>
      </c>
      <c r="C8" s="50"/>
      <c r="D8" s="50"/>
      <c r="E8" s="52"/>
      <c r="F8" s="52"/>
      <c r="H8" s="47"/>
    </row>
    <row r="9" spans="1:8">
      <c r="A9" s="50" t="s">
        <v>27</v>
      </c>
      <c r="B9" s="53" t="s">
        <v>28</v>
      </c>
      <c r="C9" s="50"/>
      <c r="D9" s="50"/>
      <c r="E9" s="54">
        <v>0</v>
      </c>
      <c r="F9" s="54">
        <v>0</v>
      </c>
      <c r="H9" s="47"/>
    </row>
    <row r="10" spans="1:8">
      <c r="A10" s="50" t="s">
        <v>29</v>
      </c>
      <c r="B10" s="55" t="s">
        <v>30</v>
      </c>
      <c r="C10" s="50"/>
      <c r="D10" s="50"/>
      <c r="E10" s="52">
        <v>0</v>
      </c>
      <c r="F10" s="52">
        <v>0</v>
      </c>
      <c r="H10" s="47"/>
    </row>
    <row r="11" spans="1:8">
      <c r="A11" s="50" t="s">
        <v>31</v>
      </c>
      <c r="B11" s="48" t="s">
        <v>32</v>
      </c>
      <c r="C11" s="50"/>
      <c r="D11" s="50"/>
      <c r="E11" s="52">
        <v>0</v>
      </c>
      <c r="F11" s="52">
        <v>0</v>
      </c>
      <c r="H11" s="47"/>
    </row>
    <row r="12" spans="1:8">
      <c r="A12" s="48"/>
      <c r="B12" s="49" t="s">
        <v>33</v>
      </c>
      <c r="C12" s="50"/>
      <c r="D12" s="50"/>
      <c r="E12" s="56">
        <f>SUM(E9:E11)</f>
        <v>0</v>
      </c>
      <c r="F12" s="56">
        <v>0</v>
      </c>
      <c r="H12" s="47"/>
    </row>
    <row r="13" spans="1:8">
      <c r="A13" s="50">
        <v>3</v>
      </c>
      <c r="B13" s="57" t="s">
        <v>34</v>
      </c>
      <c r="C13" s="50"/>
      <c r="D13" s="50"/>
      <c r="E13" s="52"/>
      <c r="F13" s="52"/>
      <c r="H13" s="47"/>
    </row>
    <row r="14" spans="1:8">
      <c r="A14" s="50" t="s">
        <v>27</v>
      </c>
      <c r="B14" s="57" t="s">
        <v>35</v>
      </c>
      <c r="C14" s="50"/>
      <c r="D14" s="50"/>
      <c r="E14" s="54">
        <f>5925036+10830000</f>
        <v>16755036</v>
      </c>
      <c r="F14" s="54">
        <v>437193</v>
      </c>
      <c r="H14" s="47"/>
    </row>
    <row r="15" spans="1:8">
      <c r="A15" s="50" t="s">
        <v>29</v>
      </c>
      <c r="B15" s="57" t="s">
        <v>36</v>
      </c>
      <c r="C15" s="50"/>
      <c r="D15" s="50"/>
      <c r="E15" s="54">
        <v>2617218</v>
      </c>
      <c r="F15" s="54">
        <v>956628</v>
      </c>
      <c r="H15" s="47"/>
    </row>
    <row r="16" spans="1:8">
      <c r="A16" s="50" t="s">
        <v>31</v>
      </c>
      <c r="B16" s="57" t="s">
        <v>37</v>
      </c>
      <c r="C16" s="50"/>
      <c r="D16" s="50"/>
      <c r="E16" s="54">
        <v>1874301</v>
      </c>
      <c r="F16" s="54">
        <v>99378</v>
      </c>
      <c r="H16" s="47"/>
    </row>
    <row r="17" spans="1:8">
      <c r="A17" s="50" t="s">
        <v>38</v>
      </c>
      <c r="B17" s="55" t="s">
        <v>39</v>
      </c>
      <c r="C17" s="50"/>
      <c r="D17" s="50"/>
      <c r="E17" s="54">
        <v>0</v>
      </c>
      <c r="F17" s="54">
        <v>6830000</v>
      </c>
      <c r="H17" s="47"/>
    </row>
    <row r="18" spans="1:8">
      <c r="A18" s="48" t="s">
        <v>40</v>
      </c>
      <c r="B18" s="57" t="s">
        <v>41</v>
      </c>
      <c r="C18" s="50"/>
      <c r="D18" s="50"/>
      <c r="E18" s="52">
        <v>0</v>
      </c>
      <c r="F18" s="52">
        <v>0</v>
      </c>
      <c r="H18" s="47"/>
    </row>
    <row r="19" spans="1:8">
      <c r="A19" s="50"/>
      <c r="B19" s="58" t="s">
        <v>42</v>
      </c>
      <c r="C19" s="50"/>
      <c r="D19" s="50"/>
      <c r="E19" s="56">
        <f>SUM(E14:E18)</f>
        <v>21246555</v>
      </c>
      <c r="F19" s="56">
        <v>8323199</v>
      </c>
      <c r="H19" s="47"/>
    </row>
    <row r="20" spans="1:8">
      <c r="A20" s="50">
        <v>4</v>
      </c>
      <c r="B20" s="59" t="s">
        <v>43</v>
      </c>
      <c r="C20" s="50"/>
      <c r="D20" s="50"/>
      <c r="E20" s="52"/>
      <c r="F20" s="52"/>
      <c r="H20" s="47"/>
    </row>
    <row r="21" spans="1:8">
      <c r="A21" s="50">
        <v>5</v>
      </c>
      <c r="B21" s="59" t="s">
        <v>44</v>
      </c>
      <c r="C21" s="50"/>
      <c r="D21" s="50"/>
      <c r="E21" s="52"/>
      <c r="F21" s="52"/>
      <c r="H21" s="47"/>
    </row>
    <row r="22" spans="1:8" s="1" customFormat="1" ht="15" thickBot="1">
      <c r="A22" s="50"/>
      <c r="B22" s="58" t="s">
        <v>45</v>
      </c>
      <c r="C22" s="45"/>
      <c r="D22" s="45"/>
      <c r="E22" s="60">
        <f>E19+E12+E7</f>
        <v>21246555</v>
      </c>
      <c r="F22" s="60">
        <v>8323199</v>
      </c>
      <c r="H22" s="47"/>
    </row>
    <row r="23" spans="1:8" ht="13.5" thickTop="1">
      <c r="A23" s="50"/>
      <c r="B23" s="59"/>
      <c r="C23" s="50"/>
      <c r="D23" s="50"/>
      <c r="E23" s="52"/>
      <c r="F23" s="52"/>
      <c r="G23" s="61"/>
      <c r="H23" s="47"/>
    </row>
    <row r="24" spans="1:8">
      <c r="A24" s="50" t="s">
        <v>46</v>
      </c>
      <c r="B24" s="62" t="s">
        <v>47</v>
      </c>
      <c r="C24" s="50"/>
      <c r="D24" s="50"/>
      <c r="E24" s="56">
        <v>0</v>
      </c>
      <c r="F24" s="56">
        <v>0</v>
      </c>
      <c r="G24" s="61"/>
      <c r="H24" s="47"/>
    </row>
    <row r="25" spans="1:8">
      <c r="A25" s="48">
        <v>1</v>
      </c>
      <c r="B25" s="58" t="s">
        <v>48</v>
      </c>
      <c r="C25" s="50"/>
      <c r="D25" s="50"/>
      <c r="E25" s="52"/>
      <c r="F25" s="52"/>
      <c r="G25" s="61"/>
      <c r="H25" s="47"/>
    </row>
    <row r="26" spans="1:8">
      <c r="A26" s="48" t="s">
        <v>27</v>
      </c>
      <c r="B26" s="58" t="s">
        <v>49</v>
      </c>
      <c r="C26" s="50"/>
      <c r="D26" s="50"/>
      <c r="E26" s="52">
        <f>'[1]pasivi analitik'!D84</f>
        <v>0</v>
      </c>
      <c r="F26" s="52">
        <v>0</v>
      </c>
      <c r="H26" s="47"/>
    </row>
    <row r="27" spans="1:8">
      <c r="A27" s="48" t="s">
        <v>29</v>
      </c>
      <c r="B27" s="58" t="s">
        <v>50</v>
      </c>
      <c r="C27" s="50"/>
      <c r="D27" s="50"/>
      <c r="E27" s="52">
        <v>0</v>
      </c>
      <c r="F27" s="52">
        <v>0</v>
      </c>
      <c r="H27" s="47"/>
    </row>
    <row r="28" spans="1:8" ht="14.25">
      <c r="A28" s="45"/>
      <c r="B28" s="63" t="s">
        <v>51</v>
      </c>
      <c r="C28" s="50"/>
      <c r="D28" s="50"/>
      <c r="E28" s="56">
        <f>SUM(E26:E27)</f>
        <v>0</v>
      </c>
      <c r="F28" s="56">
        <v>0</v>
      </c>
      <c r="H28" s="47"/>
    </row>
    <row r="29" spans="1:8">
      <c r="A29" s="50">
        <v>2</v>
      </c>
      <c r="B29" s="59" t="s">
        <v>52</v>
      </c>
      <c r="C29" s="50"/>
      <c r="D29" s="50"/>
      <c r="E29" s="52">
        <v>0</v>
      </c>
      <c r="F29" s="52">
        <v>0</v>
      </c>
      <c r="H29" s="47"/>
    </row>
    <row r="30" spans="1:8">
      <c r="A30" s="48">
        <v>3</v>
      </c>
      <c r="B30" s="58" t="s">
        <v>53</v>
      </c>
      <c r="C30" s="50"/>
      <c r="D30" s="50"/>
      <c r="E30" s="52">
        <v>0</v>
      </c>
      <c r="F30" s="52">
        <v>0</v>
      </c>
      <c r="H30" s="47"/>
    </row>
    <row r="31" spans="1:8">
      <c r="A31" s="48">
        <v>4</v>
      </c>
      <c r="B31" s="58" t="s">
        <v>43</v>
      </c>
      <c r="C31" s="50"/>
      <c r="D31" s="50"/>
      <c r="E31" s="52">
        <v>0</v>
      </c>
      <c r="F31" s="52">
        <v>0</v>
      </c>
      <c r="H31" s="47"/>
    </row>
    <row r="32" spans="1:8" ht="13.5" thickBot="1">
      <c r="A32" s="50"/>
      <c r="B32" s="58" t="s">
        <v>54</v>
      </c>
      <c r="C32" s="50"/>
      <c r="D32" s="50"/>
      <c r="E32" s="64">
        <f>E28+E29+E30+E31</f>
        <v>0</v>
      </c>
      <c r="F32" s="64">
        <v>0</v>
      </c>
      <c r="H32" s="47"/>
    </row>
    <row r="33" spans="1:8" ht="14.25" thickTop="1" thickBot="1">
      <c r="A33" s="50"/>
      <c r="B33" s="58" t="s">
        <v>55</v>
      </c>
      <c r="C33" s="50"/>
      <c r="D33" s="50"/>
      <c r="E33" s="65">
        <f>E32+E22</f>
        <v>21246555</v>
      </c>
      <c r="F33" s="65">
        <v>8323199</v>
      </c>
      <c r="H33" s="47"/>
    </row>
    <row r="34" spans="1:8" ht="13.5" thickTop="1">
      <c r="A34" s="50" t="s">
        <v>56</v>
      </c>
      <c r="B34" s="58" t="s">
        <v>57</v>
      </c>
      <c r="C34" s="50"/>
      <c r="D34" s="50"/>
      <c r="E34" s="52"/>
      <c r="F34" s="52"/>
      <c r="H34" s="47"/>
    </row>
    <row r="35" spans="1:8">
      <c r="A35" s="50">
        <v>1</v>
      </c>
      <c r="B35" s="58" t="s">
        <v>58</v>
      </c>
      <c r="C35" s="50"/>
      <c r="D35" s="50"/>
      <c r="E35" s="52">
        <v>0</v>
      </c>
      <c r="F35" s="52">
        <v>0</v>
      </c>
      <c r="H35" s="47"/>
    </row>
    <row r="36" spans="1:8">
      <c r="A36" s="50">
        <v>2</v>
      </c>
      <c r="B36" s="66" t="s">
        <v>59</v>
      </c>
      <c r="C36" s="50"/>
      <c r="D36" s="50"/>
      <c r="E36" s="52">
        <v>0</v>
      </c>
      <c r="F36" s="52">
        <v>0</v>
      </c>
      <c r="H36" s="47"/>
    </row>
    <row r="37" spans="1:8">
      <c r="A37" s="48">
        <v>3</v>
      </c>
      <c r="B37" s="58" t="s">
        <v>60</v>
      </c>
      <c r="C37" s="50"/>
      <c r="D37" s="50"/>
      <c r="E37" s="52">
        <v>100000</v>
      </c>
      <c r="F37" s="52">
        <v>100000</v>
      </c>
      <c r="H37" s="47"/>
    </row>
    <row r="38" spans="1:8">
      <c r="A38" s="50">
        <v>4</v>
      </c>
      <c r="B38" s="59" t="s">
        <v>61</v>
      </c>
      <c r="C38" s="50"/>
      <c r="D38" s="50"/>
      <c r="E38" s="52">
        <v>0</v>
      </c>
      <c r="F38" s="52">
        <v>0</v>
      </c>
      <c r="H38" s="47"/>
    </row>
    <row r="39" spans="1:8">
      <c r="A39" s="50">
        <v>5</v>
      </c>
      <c r="B39" s="67" t="s">
        <v>62</v>
      </c>
      <c r="C39" s="50"/>
      <c r="D39" s="50"/>
      <c r="E39" s="52">
        <v>0</v>
      </c>
      <c r="F39" s="52">
        <v>0</v>
      </c>
      <c r="H39" s="47"/>
    </row>
    <row r="40" spans="1:8">
      <c r="A40" s="50">
        <v>6</v>
      </c>
      <c r="B40" s="59" t="s">
        <v>63</v>
      </c>
      <c r="C40" s="50"/>
      <c r="D40" s="50"/>
      <c r="E40" s="52">
        <v>0</v>
      </c>
      <c r="F40" s="52">
        <v>0</v>
      </c>
      <c r="H40" s="47"/>
    </row>
    <row r="41" spans="1:8">
      <c r="A41" s="50">
        <v>7</v>
      </c>
      <c r="B41" s="67" t="s">
        <v>64</v>
      </c>
      <c r="C41" s="50"/>
      <c r="D41" s="50"/>
      <c r="E41" s="52">
        <v>0</v>
      </c>
      <c r="F41" s="52">
        <v>0</v>
      </c>
      <c r="H41" s="47"/>
    </row>
    <row r="42" spans="1:8">
      <c r="A42" s="50">
        <v>8</v>
      </c>
      <c r="B42" s="68" t="s">
        <v>65</v>
      </c>
      <c r="C42" s="50"/>
      <c r="D42" s="50"/>
      <c r="E42" s="52">
        <v>0</v>
      </c>
      <c r="F42" s="52">
        <v>0</v>
      </c>
      <c r="H42" s="47"/>
    </row>
    <row r="43" spans="1:8">
      <c r="A43" s="48">
        <v>9</v>
      </c>
      <c r="B43" s="58" t="s">
        <v>66</v>
      </c>
      <c r="C43" s="50"/>
      <c r="D43" s="50"/>
      <c r="E43" s="52">
        <v>542147</v>
      </c>
      <c r="F43" s="69">
        <v>-191850</v>
      </c>
      <c r="H43" s="47"/>
    </row>
    <row r="44" spans="1:8">
      <c r="A44" s="48">
        <v>10</v>
      </c>
      <c r="B44" s="58" t="s">
        <v>67</v>
      </c>
      <c r="C44" s="50"/>
      <c r="D44" s="50"/>
      <c r="E44" s="52">
        <v>5678133.2999999998</v>
      </c>
      <c r="F44" s="52">
        <v>733996.75</v>
      </c>
      <c r="H44" s="47"/>
    </row>
    <row r="45" spans="1:8">
      <c r="A45" s="50"/>
      <c r="B45" s="59"/>
      <c r="C45" s="50"/>
      <c r="D45" s="50"/>
      <c r="E45" s="52"/>
      <c r="F45" s="52"/>
      <c r="H45" s="47"/>
    </row>
    <row r="46" spans="1:8">
      <c r="A46" s="50"/>
      <c r="B46" s="59"/>
      <c r="C46" s="50"/>
      <c r="D46" s="50"/>
      <c r="E46" s="52"/>
      <c r="F46" s="52"/>
      <c r="H46" s="47"/>
    </row>
    <row r="47" spans="1:8" ht="13.5" thickBot="1">
      <c r="A47" s="50"/>
      <c r="B47" s="59" t="s">
        <v>68</v>
      </c>
      <c r="C47" s="50"/>
      <c r="D47" s="50"/>
      <c r="E47" s="65">
        <f>SUM(E35:E44)</f>
        <v>6320280.2999999998</v>
      </c>
      <c r="F47" s="65">
        <v>642146.75</v>
      </c>
      <c r="H47" s="47"/>
    </row>
    <row r="48" spans="1:8" ht="13.5" thickTop="1">
      <c r="A48" s="48"/>
      <c r="B48" s="66"/>
      <c r="C48" s="50"/>
      <c r="D48" s="50"/>
      <c r="E48" s="52"/>
      <c r="F48" s="52"/>
      <c r="H48" s="47"/>
    </row>
    <row r="49" spans="1:8">
      <c r="A49" s="48"/>
      <c r="B49" s="58"/>
      <c r="C49" s="50"/>
      <c r="D49" s="50"/>
      <c r="E49" s="52"/>
      <c r="F49" s="52"/>
    </row>
    <row r="50" spans="1:8" s="73" customFormat="1" ht="15.75" thickBot="1">
      <c r="A50" s="48"/>
      <c r="B50" s="58" t="s">
        <v>69</v>
      </c>
      <c r="C50" s="70"/>
      <c r="D50" s="70"/>
      <c r="E50" s="71">
        <f>E47+E32+E22</f>
        <v>27566835.300000001</v>
      </c>
      <c r="F50" s="71">
        <v>8965345.75</v>
      </c>
      <c r="G50" s="72">
        <f>E50-[1]Aktivi!E53</f>
        <v>0.43999999761581421</v>
      </c>
      <c r="H50" s="72"/>
    </row>
    <row r="51" spans="1:8" ht="13.5" thickTop="1">
      <c r="A51" s="50"/>
      <c r="B51" s="58"/>
      <c r="C51" s="50"/>
      <c r="D51" s="50"/>
      <c r="E51" s="74"/>
      <c r="F51" s="74"/>
    </row>
    <row r="52" spans="1:8">
      <c r="A52" s="50"/>
      <c r="B52" s="59"/>
      <c r="C52" s="50"/>
      <c r="D52" s="50"/>
      <c r="E52" s="75"/>
      <c r="F52" s="75"/>
      <c r="H52" s="76"/>
    </row>
    <row r="53" spans="1:8" ht="15">
      <c r="A53" s="70"/>
      <c r="B53" s="58" t="s">
        <v>70</v>
      </c>
      <c r="C53" s="50"/>
      <c r="D53" s="50"/>
      <c r="E53" s="77" t="s">
        <v>71</v>
      </c>
      <c r="F53" s="75"/>
    </row>
    <row r="54" spans="1:8">
      <c r="A54" s="50"/>
      <c r="B54" s="59"/>
      <c r="C54" s="50"/>
      <c r="D54" s="50"/>
      <c r="E54" s="78" t="s">
        <v>72</v>
      </c>
      <c r="F54" s="75"/>
    </row>
    <row r="55" spans="1:8">
      <c r="A55" s="50"/>
      <c r="B55" s="67"/>
      <c r="E55" s="61"/>
      <c r="H55" s="76"/>
    </row>
    <row r="56" spans="1:8">
      <c r="A56" s="50"/>
      <c r="B56" s="59"/>
      <c r="E56" s="61"/>
    </row>
    <row r="57" spans="1:8">
      <c r="A57" s="50"/>
      <c r="B57" s="59"/>
      <c r="E57" s="61"/>
    </row>
    <row r="58" spans="1:8">
      <c r="B58" s="57"/>
      <c r="E58" s="61"/>
    </row>
    <row r="59" spans="1:8">
      <c r="B59" s="57"/>
    </row>
    <row r="60" spans="1:8">
      <c r="B60" s="57"/>
    </row>
    <row r="61" spans="1:8">
      <c r="B61" s="57"/>
    </row>
    <row r="62" spans="1:8">
      <c r="B62" s="57"/>
    </row>
  </sheetData>
  <mergeCells count="1">
    <mergeCell ref="E2:F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3:I62"/>
  <sheetViews>
    <sheetView topLeftCell="A16" workbookViewId="0">
      <selection activeCell="G16" sqref="G1:I1048576"/>
    </sheetView>
  </sheetViews>
  <sheetFormatPr defaultRowHeight="12.75"/>
  <cols>
    <col min="1" max="1" width="9.140625" style="31"/>
    <col min="2" max="2" width="51" style="31" customWidth="1"/>
    <col min="3" max="3" width="9.140625" style="30"/>
    <col min="4" max="4" width="13.140625" style="31" bestFit="1" customWidth="1"/>
    <col min="5" max="5" width="11.5703125" style="108" customWidth="1"/>
    <col min="6" max="16384" width="9.140625" style="31"/>
  </cols>
  <sheetData>
    <row r="3" spans="1:7">
      <c r="A3" s="50"/>
      <c r="B3" s="57"/>
      <c r="C3" s="50"/>
      <c r="D3" s="57"/>
      <c r="E3" s="49"/>
    </row>
    <row r="4" spans="1:7" ht="19.5">
      <c r="A4" s="32"/>
      <c r="B4" s="36" t="s">
        <v>73</v>
      </c>
      <c r="C4" s="32"/>
      <c r="D4" s="36"/>
      <c r="E4" s="79"/>
    </row>
    <row r="5" spans="1:7" ht="19.5">
      <c r="A5" s="32"/>
      <c r="B5" s="36" t="s">
        <v>74</v>
      </c>
      <c r="C5" s="32"/>
      <c r="D5" s="36"/>
      <c r="E5" s="79"/>
    </row>
    <row r="6" spans="1:7" ht="19.5">
      <c r="A6" s="32"/>
      <c r="B6" s="36"/>
      <c r="C6" s="32"/>
      <c r="D6" s="36"/>
      <c r="E6" s="79"/>
    </row>
    <row r="7" spans="1:7" ht="19.5">
      <c r="A7" s="32"/>
      <c r="B7" s="36"/>
      <c r="C7" s="32"/>
      <c r="D7" s="36"/>
      <c r="E7" s="79"/>
    </row>
    <row r="8" spans="1:7">
      <c r="A8" s="80"/>
      <c r="B8" s="81"/>
      <c r="C8" s="82" t="s">
        <v>75</v>
      </c>
      <c r="D8" s="83" t="s">
        <v>76</v>
      </c>
      <c r="E8" s="83" t="s">
        <v>76</v>
      </c>
    </row>
    <row r="9" spans="1:7" ht="15" thickBot="1">
      <c r="A9" s="84" t="s">
        <v>77</v>
      </c>
      <c r="B9" s="85" t="s">
        <v>78</v>
      </c>
      <c r="C9" s="86" t="s">
        <v>79</v>
      </c>
      <c r="D9" s="87">
        <v>2013</v>
      </c>
      <c r="E9" s="87">
        <v>2012</v>
      </c>
    </row>
    <row r="10" spans="1:7" ht="13.5" thickTop="1">
      <c r="A10" s="48">
        <v>1</v>
      </c>
      <c r="B10" s="88" t="s">
        <v>80</v>
      </c>
      <c r="C10" s="89">
        <v>701705</v>
      </c>
      <c r="D10" s="52">
        <v>1056133</v>
      </c>
      <c r="E10" s="52">
        <v>502385</v>
      </c>
    </row>
    <row r="11" spans="1:7">
      <c r="A11" s="48">
        <v>2</v>
      </c>
      <c r="B11" s="90" t="s">
        <v>81</v>
      </c>
      <c r="C11" s="89" t="s">
        <v>82</v>
      </c>
      <c r="D11" s="52">
        <v>21565861</v>
      </c>
      <c r="E11" s="52">
        <v>5891650</v>
      </c>
    </row>
    <row r="12" spans="1:7">
      <c r="A12" s="48">
        <v>3</v>
      </c>
      <c r="B12" s="49" t="s">
        <v>83</v>
      </c>
      <c r="C12" s="89"/>
      <c r="D12" s="75"/>
      <c r="E12" s="78"/>
    </row>
    <row r="13" spans="1:7" ht="13.5" thickBot="1">
      <c r="A13" s="48"/>
      <c r="B13" s="48" t="s">
        <v>84</v>
      </c>
      <c r="C13" s="89"/>
      <c r="D13" s="91">
        <v>22621994</v>
      </c>
      <c r="E13" s="91">
        <v>6394035</v>
      </c>
    </row>
    <row r="14" spans="1:7">
      <c r="A14" s="48">
        <v>3</v>
      </c>
      <c r="B14" s="88" t="s">
        <v>85</v>
      </c>
      <c r="C14" s="89">
        <v>71</v>
      </c>
      <c r="D14" s="92">
        <v>0</v>
      </c>
      <c r="E14" s="92">
        <v>0</v>
      </c>
      <c r="G14" s="93"/>
    </row>
    <row r="15" spans="1:7">
      <c r="A15" s="48">
        <v>4</v>
      </c>
      <c r="B15" s="49" t="s">
        <v>86</v>
      </c>
      <c r="C15" s="89" t="s">
        <v>87</v>
      </c>
      <c r="D15" s="92">
        <v>12431340</v>
      </c>
      <c r="E15" s="92">
        <v>2775451</v>
      </c>
      <c r="G15" s="94"/>
    </row>
    <row r="16" spans="1:7" ht="13.5" thickBot="1">
      <c r="A16" s="48">
        <v>5</v>
      </c>
      <c r="B16" s="49" t="s">
        <v>88</v>
      </c>
      <c r="C16" s="89" t="s">
        <v>89</v>
      </c>
      <c r="D16" s="95">
        <v>3423814</v>
      </c>
      <c r="E16" s="95">
        <v>2528358</v>
      </c>
    </row>
    <row r="17" spans="1:8">
      <c r="A17" s="50" t="s">
        <v>27</v>
      </c>
      <c r="B17" s="57" t="s">
        <v>90</v>
      </c>
      <c r="C17" s="89">
        <v>641</v>
      </c>
      <c r="D17" s="54">
        <v>3223341</v>
      </c>
      <c r="E17" s="54">
        <v>2166546</v>
      </c>
    </row>
    <row r="18" spans="1:8">
      <c r="A18" s="50" t="s">
        <v>29</v>
      </c>
      <c r="B18" s="57" t="s">
        <v>91</v>
      </c>
      <c r="C18" s="89">
        <v>644</v>
      </c>
      <c r="D18" s="54">
        <v>200473</v>
      </c>
      <c r="E18" s="54">
        <v>361812</v>
      </c>
    </row>
    <row r="19" spans="1:8">
      <c r="A19" s="48">
        <v>6</v>
      </c>
      <c r="B19" s="49" t="s">
        <v>92</v>
      </c>
      <c r="C19" s="89" t="s">
        <v>93</v>
      </c>
      <c r="D19" s="52">
        <v>92143</v>
      </c>
      <c r="E19" s="52">
        <v>59955.499999999993</v>
      </c>
    </row>
    <row r="20" spans="1:8">
      <c r="A20" s="48">
        <v>7</v>
      </c>
      <c r="B20" s="49" t="s">
        <v>94</v>
      </c>
      <c r="C20" s="89" t="s">
        <v>95</v>
      </c>
      <c r="D20" s="52">
        <v>365187</v>
      </c>
      <c r="E20" s="52">
        <v>213403</v>
      </c>
    </row>
    <row r="21" spans="1:8" ht="13.5" thickBot="1">
      <c r="A21" s="48">
        <v>8</v>
      </c>
      <c r="B21" s="48" t="s">
        <v>96</v>
      </c>
      <c r="C21" s="89"/>
      <c r="D21" s="91">
        <v>16312484</v>
      </c>
      <c r="E21" s="91">
        <v>5577167.5</v>
      </c>
    </row>
    <row r="22" spans="1:8">
      <c r="A22" s="48"/>
      <c r="B22" s="48"/>
      <c r="C22" s="89"/>
      <c r="D22" s="52"/>
      <c r="E22" s="52"/>
      <c r="H22" s="47"/>
    </row>
    <row r="23" spans="1:8" ht="13.5" thickBot="1">
      <c r="A23" s="48">
        <v>9</v>
      </c>
      <c r="B23" s="49" t="s">
        <v>97</v>
      </c>
      <c r="C23" s="89"/>
      <c r="D23" s="91">
        <v>6309510</v>
      </c>
      <c r="E23" s="91">
        <v>816867.5</v>
      </c>
    </row>
    <row r="24" spans="1:8">
      <c r="A24" s="48"/>
      <c r="B24" s="49"/>
      <c r="C24" s="89"/>
      <c r="D24" s="74"/>
      <c r="E24" s="96"/>
    </row>
    <row r="25" spans="1:8">
      <c r="A25" s="48">
        <v>10</v>
      </c>
      <c r="B25" s="49" t="s">
        <v>98</v>
      </c>
      <c r="C25" s="89">
        <v>761661</v>
      </c>
      <c r="D25" s="92">
        <v>0</v>
      </c>
      <c r="E25" s="92">
        <v>0</v>
      </c>
    </row>
    <row r="26" spans="1:8">
      <c r="A26" s="48">
        <v>11</v>
      </c>
      <c r="B26" s="49" t="s">
        <v>99</v>
      </c>
      <c r="C26" s="89">
        <v>762662</v>
      </c>
      <c r="D26" s="92">
        <v>0</v>
      </c>
      <c r="E26" s="92">
        <v>0</v>
      </c>
    </row>
    <row r="27" spans="1:8" ht="13.5" thickBot="1">
      <c r="A27" s="48">
        <v>12</v>
      </c>
      <c r="B27" s="49" t="s">
        <v>100</v>
      </c>
      <c r="C27" s="89"/>
      <c r="D27" s="91">
        <v>797</v>
      </c>
      <c r="E27" s="91">
        <v>26</v>
      </c>
    </row>
    <row r="28" spans="1:8">
      <c r="A28" s="97" t="s">
        <v>27</v>
      </c>
      <c r="B28" s="57" t="s">
        <v>101</v>
      </c>
      <c r="C28" s="89" t="s">
        <v>102</v>
      </c>
      <c r="D28" s="52"/>
      <c r="E28" s="52"/>
    </row>
    <row r="29" spans="1:8">
      <c r="A29" s="50"/>
      <c r="B29" s="57" t="s">
        <v>103</v>
      </c>
      <c r="C29" s="89">
        <v>664665</v>
      </c>
      <c r="D29" s="52">
        <v>0</v>
      </c>
      <c r="E29" s="52">
        <v>0</v>
      </c>
    </row>
    <row r="30" spans="1:8">
      <c r="A30" s="50" t="s">
        <v>29</v>
      </c>
      <c r="B30" s="57" t="s">
        <v>104</v>
      </c>
      <c r="C30" s="89">
        <v>767667</v>
      </c>
      <c r="D30" s="52">
        <v>797</v>
      </c>
      <c r="E30" s="52">
        <v>26</v>
      </c>
    </row>
    <row r="31" spans="1:8">
      <c r="A31" s="50" t="s">
        <v>31</v>
      </c>
      <c r="B31" s="98" t="s">
        <v>105</v>
      </c>
      <c r="C31" s="89">
        <v>769669</v>
      </c>
      <c r="D31" s="52">
        <v>0</v>
      </c>
      <c r="E31" s="52">
        <v>0</v>
      </c>
    </row>
    <row r="32" spans="1:8">
      <c r="A32" s="50" t="s">
        <v>38</v>
      </c>
      <c r="B32" s="98" t="s">
        <v>106</v>
      </c>
      <c r="C32" s="89">
        <v>768668</v>
      </c>
      <c r="D32" s="52">
        <v>0</v>
      </c>
      <c r="E32" s="52">
        <v>0</v>
      </c>
    </row>
    <row r="33" spans="1:9">
      <c r="A33" s="50"/>
      <c r="B33" s="98"/>
      <c r="C33" s="89"/>
      <c r="D33" s="52"/>
      <c r="E33" s="52"/>
    </row>
    <row r="34" spans="1:9" ht="13.5" thickBot="1">
      <c r="A34" s="48">
        <v>13</v>
      </c>
      <c r="B34" s="99" t="s">
        <v>107</v>
      </c>
      <c r="C34" s="89"/>
      <c r="D34" s="91">
        <v>797</v>
      </c>
      <c r="E34" s="91">
        <v>26</v>
      </c>
    </row>
    <row r="35" spans="1:9">
      <c r="A35" s="48"/>
      <c r="B35" s="99"/>
      <c r="C35" s="89"/>
      <c r="D35" s="75"/>
      <c r="E35" s="78"/>
    </row>
    <row r="36" spans="1:9" ht="13.5" thickBot="1">
      <c r="A36" s="48">
        <v>14</v>
      </c>
      <c r="B36" s="99" t="s">
        <v>108</v>
      </c>
      <c r="C36" s="89"/>
      <c r="D36" s="91">
        <v>6310307</v>
      </c>
      <c r="E36" s="91">
        <v>816893.5</v>
      </c>
      <c r="G36" s="76"/>
    </row>
    <row r="37" spans="1:9">
      <c r="A37" s="48"/>
      <c r="B37" s="99"/>
      <c r="C37" s="89"/>
      <c r="D37" s="52"/>
      <c r="E37" s="52"/>
      <c r="G37" s="76"/>
    </row>
    <row r="38" spans="1:9" ht="13.5" thickBot="1">
      <c r="A38" s="48">
        <v>15</v>
      </c>
      <c r="B38" s="58" t="s">
        <v>109</v>
      </c>
      <c r="C38" s="89">
        <v>69</v>
      </c>
      <c r="D38" s="91">
        <v>632173.70000000007</v>
      </c>
      <c r="E38" s="91">
        <v>82896.75</v>
      </c>
      <c r="G38" s="100"/>
    </row>
    <row r="39" spans="1:9">
      <c r="A39" s="48"/>
      <c r="B39" s="58"/>
      <c r="C39" s="89"/>
      <c r="D39" s="52"/>
      <c r="E39" s="52"/>
      <c r="G39" s="100"/>
    </row>
    <row r="40" spans="1:9" ht="13.5" thickBot="1">
      <c r="A40" s="101">
        <v>16</v>
      </c>
      <c r="B40" s="102" t="s">
        <v>110</v>
      </c>
      <c r="C40" s="103"/>
      <c r="D40" s="64">
        <v>5678133.2999999998</v>
      </c>
      <c r="E40" s="64">
        <v>733996.75</v>
      </c>
      <c r="G40" s="104"/>
      <c r="I40" s="47"/>
    </row>
    <row r="41" spans="1:9" ht="13.5" thickTop="1">
      <c r="A41" s="48"/>
      <c r="B41" s="62"/>
      <c r="C41" s="89"/>
      <c r="D41" s="75"/>
      <c r="E41" s="89"/>
      <c r="G41" s="104"/>
    </row>
    <row r="42" spans="1:9">
      <c r="A42" s="48"/>
      <c r="B42" s="58"/>
      <c r="C42" s="89"/>
      <c r="D42" s="75"/>
      <c r="E42" s="89"/>
      <c r="G42" s="47"/>
    </row>
    <row r="43" spans="1:9">
      <c r="A43" s="50"/>
      <c r="B43" s="59"/>
      <c r="C43" s="89"/>
      <c r="E43" s="89"/>
      <c r="G43" s="75"/>
    </row>
    <row r="44" spans="1:9">
      <c r="A44" s="50"/>
      <c r="B44" s="59"/>
      <c r="C44" s="89"/>
      <c r="E44" s="78"/>
      <c r="G44" s="75"/>
    </row>
    <row r="45" spans="1:9" ht="18">
      <c r="A45" s="48"/>
      <c r="B45" s="58" t="s">
        <v>70</v>
      </c>
      <c r="C45" s="31"/>
      <c r="E45" s="105" t="s">
        <v>71</v>
      </c>
      <c r="G45" s="75"/>
    </row>
    <row r="46" spans="1:9" ht="18">
      <c r="A46" s="50"/>
      <c r="B46" s="59"/>
      <c r="C46" s="31"/>
      <c r="D46" s="135" t="s">
        <v>72</v>
      </c>
      <c r="E46" s="135"/>
      <c r="G46" s="61"/>
    </row>
    <row r="47" spans="1:9">
      <c r="A47" s="50"/>
      <c r="B47" s="59"/>
      <c r="C47" s="89"/>
      <c r="D47" s="75"/>
      <c r="E47" s="78"/>
    </row>
    <row r="48" spans="1:9">
      <c r="A48" s="48"/>
      <c r="B48" s="59"/>
      <c r="C48" s="89"/>
      <c r="D48" s="75"/>
      <c r="E48" s="78"/>
    </row>
    <row r="49" spans="1:5">
      <c r="A49" s="50"/>
      <c r="B49" s="59"/>
      <c r="C49" s="89"/>
      <c r="D49" s="75"/>
      <c r="E49" s="78"/>
    </row>
    <row r="50" spans="1:5">
      <c r="A50" s="50"/>
      <c r="B50" s="59"/>
      <c r="C50" s="89"/>
      <c r="D50" s="75"/>
      <c r="E50" s="78"/>
    </row>
    <row r="51" spans="1:5">
      <c r="A51" s="50"/>
      <c r="B51" s="67"/>
      <c r="C51" s="89"/>
      <c r="D51" s="75"/>
      <c r="E51" s="78"/>
    </row>
    <row r="52" spans="1:5">
      <c r="A52" s="50"/>
      <c r="B52" s="67"/>
      <c r="C52" s="89"/>
      <c r="D52" s="75"/>
      <c r="E52" s="78"/>
    </row>
    <row r="53" spans="1:5">
      <c r="A53" s="50"/>
      <c r="B53" s="67"/>
      <c r="C53" s="89"/>
      <c r="D53" s="75"/>
      <c r="E53" s="78"/>
    </row>
    <row r="54" spans="1:5">
      <c r="A54" s="50"/>
      <c r="B54" s="67"/>
      <c r="C54" s="89"/>
      <c r="D54" s="75"/>
      <c r="E54" s="78"/>
    </row>
    <row r="55" spans="1:5">
      <c r="A55" s="50"/>
      <c r="B55" s="67"/>
      <c r="C55" s="89"/>
      <c r="D55" s="75"/>
      <c r="E55" s="78"/>
    </row>
    <row r="56" spans="1:5">
      <c r="A56" s="50"/>
      <c r="B56" s="106"/>
      <c r="C56" s="89"/>
      <c r="D56" s="75"/>
      <c r="E56" s="78"/>
    </row>
    <row r="57" spans="1:5">
      <c r="A57" s="50"/>
      <c r="B57" s="107"/>
      <c r="C57" s="89"/>
      <c r="D57" s="75"/>
      <c r="E57" s="78"/>
    </row>
    <row r="58" spans="1:5">
      <c r="A58" s="57"/>
      <c r="B58" s="57"/>
      <c r="C58" s="50"/>
      <c r="D58" s="57"/>
      <c r="E58" s="49"/>
    </row>
    <row r="59" spans="1:5">
      <c r="A59" s="57"/>
      <c r="B59" s="57"/>
      <c r="C59" s="50"/>
      <c r="D59" s="57"/>
      <c r="E59" s="49"/>
    </row>
    <row r="60" spans="1:5">
      <c r="A60" s="57"/>
      <c r="B60" s="57"/>
      <c r="C60" s="50"/>
      <c r="D60" s="57"/>
      <c r="E60" s="49"/>
    </row>
    <row r="61" spans="1:5">
      <c r="A61" s="57"/>
      <c r="B61" s="57"/>
      <c r="C61" s="50"/>
      <c r="D61" s="57"/>
      <c r="E61" s="49"/>
    </row>
    <row r="62" spans="1:5">
      <c r="A62" s="57"/>
      <c r="B62" s="57"/>
      <c r="C62" s="50"/>
      <c r="D62" s="57"/>
      <c r="E62" s="49"/>
    </row>
  </sheetData>
  <mergeCells count="1">
    <mergeCell ref="D46:E4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4:I55"/>
  <sheetViews>
    <sheetView topLeftCell="A22" workbookViewId="0">
      <selection activeCell="D9" sqref="D9"/>
    </sheetView>
  </sheetViews>
  <sheetFormatPr defaultRowHeight="12.75"/>
  <cols>
    <col min="1" max="1" width="9.140625" style="31"/>
    <col min="2" max="2" width="46.7109375" style="31" customWidth="1"/>
    <col min="3" max="3" width="14.5703125" style="31" bestFit="1" customWidth="1"/>
    <col min="4" max="4" width="16.5703125" style="108" bestFit="1" customWidth="1"/>
    <col min="5" max="16384" width="9.140625" style="31"/>
  </cols>
  <sheetData>
    <row r="4" spans="1:4" s="73" customFormat="1" ht="15.75" thickBot="1">
      <c r="A4" s="109"/>
      <c r="B4" s="136" t="s">
        <v>111</v>
      </c>
      <c r="C4" s="136"/>
      <c r="D4" s="136"/>
    </row>
    <row r="5" spans="1:4" ht="13.5" thickTop="1"/>
    <row r="6" spans="1:4">
      <c r="A6" s="137" t="s">
        <v>77</v>
      </c>
      <c r="B6" s="139" t="s">
        <v>112</v>
      </c>
      <c r="C6" s="110" t="s">
        <v>113</v>
      </c>
      <c r="D6" s="110" t="s">
        <v>114</v>
      </c>
    </row>
    <row r="7" spans="1:4" ht="13.5" thickBot="1">
      <c r="A7" s="138"/>
      <c r="B7" s="140"/>
      <c r="C7" s="111" t="s">
        <v>115</v>
      </c>
      <c r="D7" s="111" t="s">
        <v>116</v>
      </c>
    </row>
    <row r="8" spans="1:4">
      <c r="A8" s="112"/>
      <c r="B8" s="50"/>
      <c r="C8" s="112"/>
      <c r="D8" s="113"/>
    </row>
    <row r="9" spans="1:4">
      <c r="A9" s="49" t="s">
        <v>23</v>
      </c>
      <c r="B9" s="49" t="s">
        <v>117</v>
      </c>
      <c r="C9" s="114"/>
      <c r="D9" s="115"/>
    </row>
    <row r="10" spans="1:4">
      <c r="A10" s="49"/>
      <c r="B10" s="49"/>
      <c r="C10" s="114"/>
      <c r="D10" s="115"/>
    </row>
    <row r="11" spans="1:4">
      <c r="A11" s="57" t="s">
        <v>27</v>
      </c>
      <c r="B11" s="57" t="s">
        <v>118</v>
      </c>
      <c r="C11" s="52">
        <f>'[1]pash analitik'!D88</f>
        <v>6309510</v>
      </c>
      <c r="D11" s="52">
        <v>816867.5</v>
      </c>
    </row>
    <row r="12" spans="1:4">
      <c r="A12" s="57" t="s">
        <v>29</v>
      </c>
      <c r="B12" s="57" t="s">
        <v>119</v>
      </c>
      <c r="C12" s="52">
        <f>SUM(C13:C16)</f>
        <v>0</v>
      </c>
      <c r="D12" s="52">
        <v>0</v>
      </c>
    </row>
    <row r="13" spans="1:4">
      <c r="A13" s="57"/>
      <c r="B13" s="57" t="s">
        <v>120</v>
      </c>
      <c r="C13" s="54">
        <v>0</v>
      </c>
      <c r="D13" s="54">
        <v>0</v>
      </c>
    </row>
    <row r="14" spans="1:4">
      <c r="A14" s="57"/>
      <c r="B14" s="57" t="s">
        <v>121</v>
      </c>
      <c r="C14" s="54">
        <f>'[1]pash analitik'!D105</f>
        <v>0</v>
      </c>
      <c r="D14" s="54">
        <v>0</v>
      </c>
    </row>
    <row r="15" spans="1:4">
      <c r="A15" s="57"/>
      <c r="B15" s="57" t="s">
        <v>122</v>
      </c>
      <c r="C15" s="54">
        <v>0</v>
      </c>
      <c r="D15" s="54">
        <v>0</v>
      </c>
    </row>
    <row r="16" spans="1:4">
      <c r="A16" s="57"/>
      <c r="B16" s="57" t="s">
        <v>123</v>
      </c>
      <c r="C16" s="54">
        <f>'[1]pash analitik'!D102</f>
        <v>0</v>
      </c>
      <c r="D16" s="54">
        <v>0</v>
      </c>
    </row>
    <row r="17" spans="1:9">
      <c r="A17" s="57"/>
      <c r="B17" s="57"/>
      <c r="C17" s="114"/>
      <c r="D17" s="115"/>
    </row>
    <row r="18" spans="1:9">
      <c r="A18" s="57" t="s">
        <v>31</v>
      </c>
      <c r="B18" s="57" t="s">
        <v>124</v>
      </c>
      <c r="C18" s="52">
        <f>[1]Aktivi!H17</f>
        <v>-11309604.760000002</v>
      </c>
      <c r="D18" s="52">
        <v>-7608152.4500000002</v>
      </c>
      <c r="F18" s="76"/>
    </row>
    <row r="19" spans="1:9">
      <c r="A19" s="57"/>
      <c r="B19" s="57" t="s">
        <v>125</v>
      </c>
      <c r="C19" s="52"/>
      <c r="D19" s="52"/>
    </row>
    <row r="20" spans="1:9">
      <c r="A20" s="57" t="s">
        <v>38</v>
      </c>
      <c r="B20" s="57" t="s">
        <v>126</v>
      </c>
      <c r="C20" s="52">
        <f>[1]Aktivi!H24</f>
        <v>-3102037.16</v>
      </c>
      <c r="D20" s="52">
        <v>-170837.69</v>
      </c>
      <c r="F20" s="76"/>
    </row>
    <row r="21" spans="1:9">
      <c r="A21" s="57" t="s">
        <v>40</v>
      </c>
      <c r="B21" s="57" t="s">
        <v>127</v>
      </c>
      <c r="C21" s="52">
        <f>[1]Pasivi!H22-'[1]pash analitik'!D122</f>
        <v>12291182.300000001</v>
      </c>
      <c r="D21" s="52">
        <v>8065252.25</v>
      </c>
      <c r="I21" s="116"/>
    </row>
    <row r="22" spans="1:9">
      <c r="A22" s="57" t="s">
        <v>128</v>
      </c>
      <c r="B22" s="57" t="s">
        <v>129</v>
      </c>
      <c r="C22" s="52">
        <v>0</v>
      </c>
      <c r="D22" s="52">
        <v>0</v>
      </c>
    </row>
    <row r="23" spans="1:9">
      <c r="A23" s="57" t="s">
        <v>130</v>
      </c>
      <c r="B23" s="57" t="s">
        <v>131</v>
      </c>
      <c r="C23" s="52">
        <v>0</v>
      </c>
      <c r="D23" s="52">
        <v>0</v>
      </c>
    </row>
    <row r="24" spans="1:9">
      <c r="A24" s="57"/>
      <c r="B24" s="49" t="s">
        <v>132</v>
      </c>
      <c r="C24" s="117"/>
      <c r="D24" s="118"/>
    </row>
    <row r="25" spans="1:9" s="1" customFormat="1" ht="15" thickBot="1">
      <c r="A25" s="4"/>
      <c r="B25" s="9" t="s">
        <v>133</v>
      </c>
      <c r="C25" s="119">
        <f>C11+C12+C18+C20+C21+C22</f>
        <v>4189050.379999999</v>
      </c>
      <c r="D25" s="119">
        <v>1103129.6099999994</v>
      </c>
    </row>
    <row r="26" spans="1:9">
      <c r="A26" s="57"/>
      <c r="B26" s="57"/>
      <c r="C26" s="114"/>
      <c r="D26" s="115"/>
    </row>
    <row r="27" spans="1:9" ht="13.5" thickBot="1">
      <c r="A27" s="57" t="s">
        <v>46</v>
      </c>
      <c r="B27" s="49" t="s">
        <v>134</v>
      </c>
      <c r="C27" s="120">
        <f>C35</f>
        <v>2148</v>
      </c>
      <c r="D27" s="120">
        <v>-539573</v>
      </c>
    </row>
    <row r="28" spans="1:9">
      <c r="A28" s="57"/>
      <c r="B28" s="49"/>
      <c r="C28" s="114"/>
      <c r="D28" s="115"/>
    </row>
    <row r="29" spans="1:9">
      <c r="A29" s="57" t="s">
        <v>27</v>
      </c>
      <c r="B29" s="57" t="s">
        <v>135</v>
      </c>
      <c r="C29" s="54">
        <v>0</v>
      </c>
      <c r="D29" s="54">
        <v>0</v>
      </c>
    </row>
    <row r="30" spans="1:9">
      <c r="A30" s="57" t="s">
        <v>29</v>
      </c>
      <c r="B30" s="57" t="s">
        <v>136</v>
      </c>
      <c r="C30" s="54">
        <f>[1]Aktivi!H42</f>
        <v>1351</v>
      </c>
      <c r="D30" s="54">
        <v>-539599</v>
      </c>
    </row>
    <row r="31" spans="1:9">
      <c r="A31" s="57" t="s">
        <v>31</v>
      </c>
      <c r="B31" s="57" t="s">
        <v>137</v>
      </c>
      <c r="C31" s="54">
        <v>0</v>
      </c>
      <c r="D31" s="54">
        <v>0</v>
      </c>
    </row>
    <row r="32" spans="1:9">
      <c r="A32" s="57" t="s">
        <v>38</v>
      </c>
      <c r="B32" s="57" t="s">
        <v>138</v>
      </c>
      <c r="C32" s="54">
        <v>797</v>
      </c>
      <c r="D32" s="54">
        <v>26</v>
      </c>
    </row>
    <row r="33" spans="1:4">
      <c r="A33" s="57" t="s">
        <v>40</v>
      </c>
      <c r="B33" s="57" t="s">
        <v>139</v>
      </c>
      <c r="C33" s="54">
        <v>0</v>
      </c>
      <c r="D33" s="54">
        <v>0</v>
      </c>
    </row>
    <row r="34" spans="1:4">
      <c r="A34" s="57"/>
      <c r="B34" s="49"/>
      <c r="C34" s="54"/>
      <c r="D34" s="54"/>
    </row>
    <row r="35" spans="1:4" ht="13.5" thickBot="1">
      <c r="A35" s="57"/>
      <c r="B35" s="49" t="s">
        <v>140</v>
      </c>
      <c r="C35" s="120">
        <f>C29+C30+C31+C32+C33</f>
        <v>2148</v>
      </c>
      <c r="D35" s="120">
        <v>-539573</v>
      </c>
    </row>
    <row r="36" spans="1:4">
      <c r="A36" s="57"/>
      <c r="B36" s="57"/>
      <c r="C36" s="114"/>
      <c r="D36" s="115"/>
    </row>
    <row r="37" spans="1:4">
      <c r="A37" s="49" t="s">
        <v>56</v>
      </c>
      <c r="B37" s="49" t="s">
        <v>141</v>
      </c>
      <c r="C37" s="52"/>
      <c r="D37" s="52"/>
    </row>
    <row r="38" spans="1:4">
      <c r="A38" s="57"/>
      <c r="B38" s="57"/>
      <c r="C38" s="54"/>
      <c r="D38" s="54"/>
    </row>
    <row r="39" spans="1:4">
      <c r="A39" s="57" t="s">
        <v>27</v>
      </c>
      <c r="B39" s="57" t="s">
        <v>142</v>
      </c>
      <c r="C39" s="54">
        <v>0</v>
      </c>
      <c r="D39" s="54">
        <v>0</v>
      </c>
    </row>
    <row r="40" spans="1:4">
      <c r="A40" s="57" t="s">
        <v>29</v>
      </c>
      <c r="B40" s="57" t="s">
        <v>143</v>
      </c>
      <c r="C40" s="54">
        <v>0</v>
      </c>
      <c r="D40" s="54">
        <v>0</v>
      </c>
    </row>
    <row r="41" spans="1:4">
      <c r="A41" s="57" t="s">
        <v>31</v>
      </c>
      <c r="B41" s="57" t="s">
        <v>144</v>
      </c>
      <c r="C41" s="54">
        <v>0</v>
      </c>
      <c r="D41" s="54">
        <v>0</v>
      </c>
    </row>
    <row r="42" spans="1:4">
      <c r="A42" s="57" t="s">
        <v>38</v>
      </c>
      <c r="B42" s="57" t="s">
        <v>145</v>
      </c>
      <c r="C42" s="54">
        <v>0</v>
      </c>
      <c r="D42" s="54">
        <v>0</v>
      </c>
    </row>
    <row r="43" spans="1:4">
      <c r="A43" s="57"/>
      <c r="B43" s="57"/>
      <c r="C43" s="114"/>
      <c r="D43" s="115"/>
    </row>
    <row r="44" spans="1:4" ht="13.5" thickBot="1">
      <c r="A44" s="57"/>
      <c r="B44" s="49" t="s">
        <v>146</v>
      </c>
      <c r="C44" s="120">
        <f>C39+C40+C41+C42</f>
        <v>0</v>
      </c>
      <c r="D44" s="120">
        <v>0</v>
      </c>
    </row>
    <row r="45" spans="1:4">
      <c r="A45" s="57"/>
      <c r="B45" s="57"/>
      <c r="C45" s="114"/>
      <c r="D45" s="115"/>
    </row>
    <row r="46" spans="1:4" ht="13.5" thickBot="1">
      <c r="A46" s="49" t="s">
        <v>147</v>
      </c>
      <c r="B46" s="49" t="s">
        <v>148</v>
      </c>
      <c r="C46" s="120">
        <f>C25+C35+C44</f>
        <v>4191198.379999999</v>
      </c>
      <c r="D46" s="120">
        <v>563556.6099999994</v>
      </c>
    </row>
    <row r="47" spans="1:4">
      <c r="A47" s="49"/>
      <c r="B47" s="49"/>
      <c r="C47" s="114"/>
      <c r="D47" s="115"/>
    </row>
    <row r="48" spans="1:4">
      <c r="A48" s="49" t="s">
        <v>149</v>
      </c>
      <c r="B48" s="49" t="s">
        <v>150</v>
      </c>
      <c r="C48" s="54">
        <f>[1]Aktivi!F7</f>
        <v>576756.68999999994</v>
      </c>
      <c r="D48" s="54">
        <v>13200</v>
      </c>
    </row>
    <row r="49" spans="1:6">
      <c r="A49" s="57"/>
      <c r="B49" s="57"/>
      <c r="C49" s="114"/>
      <c r="D49" s="115"/>
    </row>
    <row r="50" spans="1:6" ht="13.5" thickBot="1">
      <c r="A50" s="49" t="s">
        <v>151</v>
      </c>
      <c r="B50" s="49" t="s">
        <v>152</v>
      </c>
      <c r="C50" s="120">
        <f>C46+C48</f>
        <v>4767955.0699999984</v>
      </c>
      <c r="D50" s="120">
        <v>576756.6099999994</v>
      </c>
      <c r="F50" s="121">
        <f>C50-'[1]aktivi analitik'!D7</f>
        <v>0.26999999862164259</v>
      </c>
    </row>
    <row r="51" spans="1:6">
      <c r="A51" s="49"/>
      <c r="B51" s="49"/>
      <c r="C51" s="57"/>
      <c r="D51" s="49"/>
    </row>
    <row r="52" spans="1:6">
      <c r="A52" s="57"/>
      <c r="B52" s="57"/>
      <c r="D52" s="49"/>
    </row>
    <row r="53" spans="1:6">
      <c r="C53" s="122"/>
    </row>
    <row r="54" spans="1:6" ht="18">
      <c r="B54" s="58" t="s">
        <v>70</v>
      </c>
      <c r="C54" s="141" t="s">
        <v>71</v>
      </c>
      <c r="D54" s="141"/>
    </row>
    <row r="55" spans="1:6" ht="18">
      <c r="C55" s="135" t="s">
        <v>72</v>
      </c>
      <c r="D55" s="135"/>
    </row>
  </sheetData>
  <mergeCells count="5">
    <mergeCell ref="B4:D4"/>
    <mergeCell ref="A6:A7"/>
    <mergeCell ref="B6:B7"/>
    <mergeCell ref="C54:D54"/>
    <mergeCell ref="C55:D5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I41"/>
  <sheetViews>
    <sheetView topLeftCell="A16" workbookViewId="0">
      <selection activeCell="E9" sqref="E9"/>
    </sheetView>
  </sheetViews>
  <sheetFormatPr defaultRowHeight="12.75"/>
  <cols>
    <col min="1" max="1" width="9.140625" style="31"/>
    <col min="2" max="2" width="39.5703125" style="31" customWidth="1"/>
    <col min="3" max="3" width="12.28515625" style="31" bestFit="1" customWidth="1"/>
    <col min="4" max="4" width="9.140625" style="31"/>
    <col min="5" max="5" width="16.42578125" style="31" bestFit="1" customWidth="1"/>
    <col min="6" max="6" width="14.85546875" style="31" bestFit="1" customWidth="1"/>
    <col min="7" max="7" width="9.140625" style="31"/>
    <col min="8" max="9" width="14.5703125" style="31" bestFit="1" customWidth="1"/>
    <col min="10" max="16384" width="9.140625" style="31"/>
  </cols>
  <sheetData>
    <row r="1" spans="1:9">
      <c r="A1" s="108" t="s">
        <v>153</v>
      </c>
    </row>
    <row r="2" spans="1:9" ht="23.25" thickBot="1">
      <c r="A2" s="123"/>
      <c r="B2" s="142" t="s">
        <v>154</v>
      </c>
      <c r="C2" s="142"/>
      <c r="D2" s="142"/>
      <c r="E2" s="142"/>
      <c r="F2" s="142"/>
      <c r="G2" s="142"/>
      <c r="H2" s="142"/>
      <c r="I2" s="123"/>
    </row>
    <row r="3" spans="1:9" ht="13.5" thickTop="1"/>
    <row r="4" spans="1:9">
      <c r="A4" s="139" t="s">
        <v>77</v>
      </c>
      <c r="B4" s="144" t="s">
        <v>155</v>
      </c>
      <c r="C4" s="81" t="s">
        <v>57</v>
      </c>
      <c r="D4" s="81" t="s">
        <v>156</v>
      </c>
      <c r="E4" s="80" t="s">
        <v>157</v>
      </c>
      <c r="F4" s="81" t="s">
        <v>158</v>
      </c>
      <c r="G4" s="81" t="s">
        <v>159</v>
      </c>
      <c r="H4" s="80" t="s">
        <v>160</v>
      </c>
      <c r="I4" s="80" t="s">
        <v>161</v>
      </c>
    </row>
    <row r="5" spans="1:9">
      <c r="A5" s="143"/>
      <c r="B5" s="145"/>
      <c r="C5" s="124" t="s">
        <v>162</v>
      </c>
      <c r="D5" s="124" t="s">
        <v>163</v>
      </c>
      <c r="E5" s="125" t="s">
        <v>164</v>
      </c>
      <c r="F5" s="124" t="s">
        <v>165</v>
      </c>
      <c r="G5" s="124" t="s">
        <v>166</v>
      </c>
      <c r="H5" s="125" t="s">
        <v>167</v>
      </c>
      <c r="I5" s="124"/>
    </row>
    <row r="6" spans="1:9" ht="13.5" thickBot="1">
      <c r="A6" s="140"/>
      <c r="B6" s="146"/>
      <c r="C6" s="126"/>
      <c r="D6" s="126"/>
      <c r="E6" s="127" t="s">
        <v>168</v>
      </c>
      <c r="F6" s="126" t="s">
        <v>169</v>
      </c>
      <c r="G6" s="126" t="s">
        <v>170</v>
      </c>
      <c r="H6" s="127" t="s">
        <v>171</v>
      </c>
      <c r="I6" s="126"/>
    </row>
    <row r="7" spans="1:9">
      <c r="A7" s="50"/>
      <c r="B7" s="50"/>
      <c r="C7" s="57"/>
      <c r="D7" s="57"/>
      <c r="E7" s="50"/>
      <c r="F7" s="57"/>
      <c r="G7" s="57"/>
      <c r="H7" s="50"/>
      <c r="I7" s="57"/>
    </row>
    <row r="8" spans="1:9" s="1" customFormat="1" ht="15" thickBot="1">
      <c r="A8" s="128">
        <v>1</v>
      </c>
      <c r="B8" s="128" t="s">
        <v>172</v>
      </c>
      <c r="C8" s="129">
        <v>100000</v>
      </c>
      <c r="D8" s="129">
        <v>0</v>
      </c>
      <c r="E8" s="129">
        <v>0</v>
      </c>
      <c r="F8" s="129">
        <v>0</v>
      </c>
      <c r="G8" s="129">
        <v>0</v>
      </c>
      <c r="H8" s="129">
        <v>-191850</v>
      </c>
      <c r="I8" s="129">
        <v>0</v>
      </c>
    </row>
    <row r="9" spans="1:9">
      <c r="A9" s="57">
        <v>2</v>
      </c>
      <c r="B9" s="57" t="s">
        <v>173</v>
      </c>
      <c r="C9" s="57"/>
      <c r="D9" s="57"/>
      <c r="E9" s="57"/>
      <c r="F9" s="57"/>
      <c r="G9" s="57"/>
      <c r="H9" s="57"/>
      <c r="I9" s="130"/>
    </row>
    <row r="10" spans="1:9">
      <c r="A10" s="57"/>
      <c r="B10" s="57" t="s">
        <v>174</v>
      </c>
      <c r="C10" s="54">
        <v>0</v>
      </c>
      <c r="D10" s="54">
        <v>0</v>
      </c>
      <c r="E10" s="54">
        <v>0</v>
      </c>
      <c r="F10" s="54">
        <v>0</v>
      </c>
      <c r="G10" s="54">
        <v>0</v>
      </c>
      <c r="H10" s="54">
        <v>0</v>
      </c>
      <c r="I10" s="130">
        <f>SUM(C10:H10)</f>
        <v>0</v>
      </c>
    </row>
    <row r="11" spans="1:9">
      <c r="A11" s="57">
        <v>3</v>
      </c>
      <c r="B11" s="57" t="s">
        <v>175</v>
      </c>
      <c r="C11" s="54">
        <v>0</v>
      </c>
      <c r="D11" s="54">
        <v>0</v>
      </c>
      <c r="E11" s="54">
        <v>0</v>
      </c>
      <c r="F11" s="54">
        <v>0</v>
      </c>
      <c r="G11" s="54">
        <v>0</v>
      </c>
      <c r="H11" s="54">
        <v>0</v>
      </c>
      <c r="I11" s="130">
        <f>SUM(C11:H11)</f>
        <v>0</v>
      </c>
    </row>
    <row r="12" spans="1:9">
      <c r="A12" s="57">
        <v>4</v>
      </c>
      <c r="B12" s="57" t="s">
        <v>176</v>
      </c>
      <c r="C12" s="54"/>
      <c r="D12" s="54"/>
      <c r="E12" s="54"/>
      <c r="F12" s="54"/>
      <c r="G12" s="54"/>
      <c r="H12" s="54"/>
      <c r="I12" s="130"/>
    </row>
    <row r="13" spans="1:9">
      <c r="A13" s="57"/>
      <c r="B13" s="57" t="s">
        <v>177</v>
      </c>
      <c r="C13" s="54"/>
      <c r="D13" s="54"/>
      <c r="E13" s="54"/>
      <c r="F13" s="54"/>
      <c r="G13" s="54"/>
      <c r="H13" s="54"/>
      <c r="I13" s="130"/>
    </row>
    <row r="14" spans="1:9">
      <c r="A14" s="57"/>
      <c r="B14" s="57" t="s">
        <v>178</v>
      </c>
      <c r="C14" s="54">
        <v>0</v>
      </c>
      <c r="D14" s="54">
        <v>0</v>
      </c>
      <c r="E14" s="54">
        <v>0</v>
      </c>
      <c r="F14" s="54">
        <v>0</v>
      </c>
      <c r="G14" s="54">
        <v>0</v>
      </c>
      <c r="H14" s="54">
        <v>0</v>
      </c>
      <c r="I14" s="130">
        <v>0</v>
      </c>
    </row>
    <row r="15" spans="1:9">
      <c r="A15" s="57">
        <v>5</v>
      </c>
      <c r="B15" s="57" t="s">
        <v>179</v>
      </c>
      <c r="C15" s="54"/>
      <c r="D15" s="54"/>
      <c r="E15" s="54"/>
      <c r="F15" s="54"/>
      <c r="G15" s="54"/>
      <c r="H15" s="54"/>
      <c r="I15" s="130"/>
    </row>
    <row r="16" spans="1:9">
      <c r="A16" s="57"/>
      <c r="B16" s="57" t="s">
        <v>180</v>
      </c>
      <c r="C16" s="54">
        <v>0</v>
      </c>
      <c r="D16" s="54">
        <v>0</v>
      </c>
      <c r="E16" s="54">
        <v>0</v>
      </c>
      <c r="F16" s="54">
        <v>0</v>
      </c>
      <c r="G16" s="54">
        <v>0</v>
      </c>
      <c r="H16" s="54">
        <v>0</v>
      </c>
      <c r="I16" s="130">
        <f>SUM(C16:H16)</f>
        <v>0</v>
      </c>
    </row>
    <row r="17" spans="1:9">
      <c r="A17" s="57"/>
      <c r="B17" s="57" t="s">
        <v>181</v>
      </c>
      <c r="C17" s="54"/>
      <c r="D17" s="54"/>
      <c r="E17" s="54"/>
      <c r="F17" s="54"/>
      <c r="G17" s="54"/>
      <c r="H17" s="54"/>
      <c r="I17" s="130"/>
    </row>
    <row r="18" spans="1:9">
      <c r="A18" s="57">
        <v>6</v>
      </c>
      <c r="B18" s="57" t="s">
        <v>182</v>
      </c>
      <c r="C18" s="54">
        <v>0</v>
      </c>
      <c r="D18" s="54">
        <v>0</v>
      </c>
      <c r="E18" s="54">
        <v>0</v>
      </c>
      <c r="F18" s="54">
        <v>0</v>
      </c>
      <c r="G18" s="54">
        <v>0</v>
      </c>
      <c r="H18" s="54">
        <v>733996.75</v>
      </c>
      <c r="I18" s="130">
        <f>SUM(C18:H18)</f>
        <v>733996.75</v>
      </c>
    </row>
    <row r="19" spans="1:9">
      <c r="A19" s="57">
        <v>7</v>
      </c>
      <c r="B19" s="57" t="s">
        <v>183</v>
      </c>
      <c r="C19" s="54">
        <v>0</v>
      </c>
      <c r="D19" s="54">
        <v>0</v>
      </c>
      <c r="E19" s="54">
        <v>0</v>
      </c>
      <c r="F19" s="54">
        <v>0</v>
      </c>
      <c r="G19" s="54">
        <v>0</v>
      </c>
      <c r="H19" s="54">
        <v>0</v>
      </c>
      <c r="I19" s="130">
        <v>0</v>
      </c>
    </row>
    <row r="20" spans="1:9">
      <c r="A20" s="57">
        <v>8</v>
      </c>
      <c r="B20" s="57" t="s">
        <v>184</v>
      </c>
      <c r="C20" s="54"/>
      <c r="D20" s="54"/>
      <c r="E20" s="54"/>
      <c r="F20" s="54"/>
      <c r="G20" s="54"/>
      <c r="H20" s="54"/>
      <c r="I20" s="130"/>
    </row>
    <row r="21" spans="1:9">
      <c r="A21" s="57"/>
      <c r="B21" s="57" t="s">
        <v>185</v>
      </c>
      <c r="C21" s="54">
        <v>0</v>
      </c>
      <c r="D21" s="54">
        <v>0</v>
      </c>
      <c r="E21" s="54">
        <v>0</v>
      </c>
      <c r="F21" s="54">
        <v>0</v>
      </c>
      <c r="G21" s="54">
        <v>0</v>
      </c>
      <c r="H21" s="54">
        <v>0</v>
      </c>
      <c r="I21" s="130">
        <f>SUM(C21:H21)</f>
        <v>0</v>
      </c>
    </row>
    <row r="22" spans="1:9">
      <c r="A22" s="57">
        <v>9</v>
      </c>
      <c r="B22" s="57" t="s">
        <v>186</v>
      </c>
      <c r="C22" s="54">
        <v>0</v>
      </c>
      <c r="D22" s="130">
        <v>0</v>
      </c>
      <c r="E22" s="130">
        <v>0</v>
      </c>
      <c r="F22" s="130">
        <v>0</v>
      </c>
      <c r="G22" s="130">
        <v>0</v>
      </c>
      <c r="H22" s="130">
        <v>0</v>
      </c>
      <c r="I22" s="130">
        <f>SUM(C22:H22)</f>
        <v>0</v>
      </c>
    </row>
    <row r="23" spans="1:9">
      <c r="A23" s="57"/>
      <c r="B23" s="57"/>
      <c r="C23" s="57"/>
      <c r="D23" s="57"/>
      <c r="E23" s="57"/>
      <c r="F23" s="57"/>
      <c r="G23" s="57"/>
      <c r="H23" s="57"/>
      <c r="I23" s="130"/>
    </row>
    <row r="24" spans="1:9" s="5" customFormat="1" ht="15" thickBot="1">
      <c r="A24" s="128">
        <v>10</v>
      </c>
      <c r="B24" s="128" t="s">
        <v>187</v>
      </c>
      <c r="C24" s="129">
        <v>100000</v>
      </c>
      <c r="D24" s="129">
        <f>D8+D10+D11+D14+D16+D18+D19+D21+D22</f>
        <v>0</v>
      </c>
      <c r="E24" s="129">
        <f>E8+E10+E11+E14+E16+E18+E19+E21+E22</f>
        <v>0</v>
      </c>
      <c r="F24" s="129">
        <f>F8+F10+F11+F14+F16+F18+F19+F21+F22</f>
        <v>0</v>
      </c>
      <c r="G24" s="129">
        <f>G8+G10+G11+G14+G16+G18+G19+G21+G22</f>
        <v>0</v>
      </c>
      <c r="H24" s="131">
        <f>SUM(H8:H23)</f>
        <v>542146.75</v>
      </c>
      <c r="I24" s="129">
        <f>I8+I10+I11+I14+I16+I18+I19+I21+I22</f>
        <v>733996.75</v>
      </c>
    </row>
    <row r="25" spans="1:9">
      <c r="A25" s="57">
        <v>11</v>
      </c>
      <c r="B25" s="57" t="s">
        <v>188</v>
      </c>
      <c r="C25" s="54"/>
      <c r="D25" s="54"/>
      <c r="E25" s="54"/>
      <c r="F25" s="54"/>
      <c r="G25" s="54"/>
      <c r="H25" s="54"/>
      <c r="I25" s="130"/>
    </row>
    <row r="26" spans="1:9">
      <c r="A26" s="57"/>
      <c r="B26" s="57" t="s">
        <v>189</v>
      </c>
      <c r="C26" s="54">
        <v>0</v>
      </c>
      <c r="D26" s="54">
        <v>0</v>
      </c>
      <c r="E26" s="54">
        <v>0</v>
      </c>
      <c r="F26" s="54">
        <v>0</v>
      </c>
      <c r="G26" s="54">
        <v>0</v>
      </c>
      <c r="H26" s="54">
        <v>0</v>
      </c>
      <c r="I26" s="130">
        <f>SUM(C26:H26)</f>
        <v>0</v>
      </c>
    </row>
    <row r="27" spans="1:9">
      <c r="A27" s="57">
        <v>12</v>
      </c>
      <c r="B27" s="57" t="s">
        <v>179</v>
      </c>
      <c r="C27" s="54"/>
      <c r="D27" s="54"/>
      <c r="E27" s="54"/>
      <c r="F27" s="54"/>
      <c r="G27" s="54"/>
      <c r="H27" s="54"/>
      <c r="I27" s="130"/>
    </row>
    <row r="28" spans="1:9">
      <c r="A28" s="57"/>
      <c r="B28" s="57" t="s">
        <v>190</v>
      </c>
      <c r="C28" s="54">
        <v>0</v>
      </c>
      <c r="D28" s="54">
        <v>0</v>
      </c>
      <c r="E28" s="54">
        <v>0</v>
      </c>
      <c r="F28" s="54">
        <v>0</v>
      </c>
      <c r="G28" s="54">
        <v>0</v>
      </c>
      <c r="H28" s="54">
        <v>0</v>
      </c>
      <c r="I28" s="130">
        <f>SUM(C28:H28)</f>
        <v>0</v>
      </c>
    </row>
    <row r="29" spans="1:9">
      <c r="A29" s="57"/>
      <c r="B29" s="57" t="s">
        <v>191</v>
      </c>
      <c r="C29" s="54"/>
      <c r="D29" s="54"/>
      <c r="E29" s="54"/>
      <c r="F29" s="54"/>
      <c r="G29" s="54"/>
      <c r="H29" s="54"/>
      <c r="I29" s="130"/>
    </row>
    <row r="30" spans="1:9">
      <c r="A30" s="57">
        <v>13</v>
      </c>
      <c r="B30" s="57" t="s">
        <v>192</v>
      </c>
      <c r="C30" s="54"/>
      <c r="D30" s="54"/>
      <c r="E30" s="54"/>
      <c r="F30" s="54"/>
      <c r="G30" s="54"/>
      <c r="H30" s="54"/>
      <c r="I30" s="130"/>
    </row>
    <row r="31" spans="1:9">
      <c r="A31" s="57"/>
      <c r="B31" s="57" t="s">
        <v>193</v>
      </c>
      <c r="C31" s="54">
        <v>0</v>
      </c>
      <c r="D31" s="54">
        <v>0</v>
      </c>
      <c r="E31" s="54">
        <v>0</v>
      </c>
      <c r="F31" s="54">
        <v>0</v>
      </c>
      <c r="G31" s="54">
        <v>0</v>
      </c>
      <c r="H31" s="54">
        <v>5678133.2999999998</v>
      </c>
      <c r="I31" s="130">
        <f>SUM(C31:H31)</f>
        <v>5678133.2999999998</v>
      </c>
    </row>
    <row r="32" spans="1:9">
      <c r="A32" s="57">
        <v>14</v>
      </c>
      <c r="B32" s="57" t="s">
        <v>183</v>
      </c>
      <c r="C32" s="54">
        <v>0</v>
      </c>
      <c r="D32" s="54">
        <v>0</v>
      </c>
      <c r="E32" s="54">
        <v>0</v>
      </c>
      <c r="F32" s="54">
        <v>0</v>
      </c>
      <c r="G32" s="54">
        <v>0</v>
      </c>
      <c r="H32" s="54">
        <v>0</v>
      </c>
      <c r="I32" s="130">
        <f>SUM(C32:H32)</f>
        <v>0</v>
      </c>
    </row>
    <row r="33" spans="1:9">
      <c r="A33" s="57"/>
      <c r="B33" s="57"/>
      <c r="C33" s="54"/>
      <c r="D33" s="54"/>
      <c r="E33" s="54"/>
      <c r="F33" s="54"/>
      <c r="G33" s="54"/>
      <c r="H33" s="54"/>
      <c r="I33" s="130"/>
    </row>
    <row r="34" spans="1:9">
      <c r="A34" s="57">
        <v>15</v>
      </c>
      <c r="B34" s="57" t="s">
        <v>194</v>
      </c>
      <c r="C34" s="54">
        <v>0</v>
      </c>
      <c r="D34" s="54">
        <v>0</v>
      </c>
      <c r="E34" s="54">
        <v>0</v>
      </c>
      <c r="F34" s="54">
        <v>0</v>
      </c>
      <c r="G34" s="54">
        <v>0</v>
      </c>
      <c r="H34" s="54">
        <v>0</v>
      </c>
      <c r="I34" s="130">
        <f>SUM(C34:H34)</f>
        <v>0</v>
      </c>
    </row>
    <row r="35" spans="1:9">
      <c r="A35" s="57">
        <v>16</v>
      </c>
      <c r="B35" s="57" t="s">
        <v>195</v>
      </c>
      <c r="C35" s="54"/>
      <c r="D35" s="54">
        <v>0</v>
      </c>
      <c r="E35" s="54">
        <v>0</v>
      </c>
      <c r="F35" s="54">
        <v>0</v>
      </c>
      <c r="G35" s="54">
        <v>0</v>
      </c>
      <c r="H35" s="54">
        <v>0</v>
      </c>
      <c r="I35" s="130">
        <f>SUM(C35:H35)</f>
        <v>0</v>
      </c>
    </row>
    <row r="36" spans="1:9">
      <c r="A36" s="57"/>
      <c r="B36" s="57"/>
      <c r="C36" s="130"/>
      <c r="D36" s="130"/>
      <c r="E36" s="130"/>
      <c r="F36" s="130"/>
      <c r="G36" s="130"/>
      <c r="H36" s="130"/>
      <c r="I36" s="130"/>
    </row>
    <row r="37" spans="1:9" s="1" customFormat="1" ht="15" thickBot="1">
      <c r="A37" s="128">
        <v>17</v>
      </c>
      <c r="B37" s="128" t="s">
        <v>196</v>
      </c>
      <c r="C37" s="132">
        <f t="shared" ref="C37:H37" si="0">C24+C26+C28+C31+C32+C34+C35</f>
        <v>100000</v>
      </c>
      <c r="D37" s="132">
        <f t="shared" si="0"/>
        <v>0</v>
      </c>
      <c r="E37" s="132">
        <f t="shared" si="0"/>
        <v>0</v>
      </c>
      <c r="F37" s="132">
        <f t="shared" si="0"/>
        <v>0</v>
      </c>
      <c r="G37" s="132">
        <f t="shared" si="0"/>
        <v>0</v>
      </c>
      <c r="H37" s="132">
        <f t="shared" si="0"/>
        <v>6220280.0499999998</v>
      </c>
      <c r="I37" s="132">
        <f>SUM(C37:H37)</f>
        <v>6320280.0499999998</v>
      </c>
    </row>
    <row r="38" spans="1:9">
      <c r="A38" s="133"/>
    </row>
    <row r="40" spans="1:9" ht="19.5">
      <c r="B40" s="147" t="s">
        <v>70</v>
      </c>
      <c r="C40" s="147"/>
      <c r="H40" s="147" t="s">
        <v>197</v>
      </c>
      <c r="I40" s="147"/>
    </row>
    <row r="41" spans="1:9" ht="18">
      <c r="H41" s="135" t="s">
        <v>72</v>
      </c>
      <c r="I41" s="135"/>
    </row>
  </sheetData>
  <mergeCells count="6">
    <mergeCell ref="H41:I41"/>
    <mergeCell ref="B2:H2"/>
    <mergeCell ref="A4:A6"/>
    <mergeCell ref="B4:B6"/>
    <mergeCell ref="B40:C40"/>
    <mergeCell ref="H40:I4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Emri</vt:lpstr>
      <vt:lpstr>Aktivi</vt:lpstr>
      <vt:lpstr>Pasivi</vt:lpstr>
      <vt:lpstr>PASH</vt:lpstr>
      <vt:lpstr>CASH- FLOW</vt:lpstr>
      <vt:lpstr>KAPITALI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Albi A</dc:creator>
  <cp:lastModifiedBy>User</cp:lastModifiedBy>
  <cp:lastPrinted>2014-03-27T18:17:48Z</cp:lastPrinted>
  <dcterms:created xsi:type="dcterms:W3CDTF">2014-03-27T18:15:20Z</dcterms:created>
  <dcterms:modified xsi:type="dcterms:W3CDTF">2014-07-23T13:13:46Z</dcterms:modified>
</cp:coreProperties>
</file>